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210" yWindow="1185" windowWidth="28095" windowHeight="11445" tabRatio="903"/>
  </bookViews>
  <sheets>
    <sheet name="통계조사결과(총괄)" sheetId="1" r:id="rId1"/>
    <sheet name="읍면동별 점유율" sheetId="2" r:id="rId2"/>
    <sheet name="1.한육우" sheetId="3" r:id="rId3"/>
    <sheet name="1.한우" sheetId="4" r:id="rId4"/>
    <sheet name="1.육우" sheetId="5" r:id="rId5"/>
    <sheet name="2.젖소" sheetId="6" r:id="rId6"/>
    <sheet name="3.돼지" sheetId="7" r:id="rId7"/>
    <sheet name="4.닭" sheetId="8" r:id="rId8"/>
    <sheet name="4.산란계" sheetId="9" r:id="rId9"/>
    <sheet name="4.육계" sheetId="10" r:id="rId10"/>
    <sheet name="5.말" sheetId="11" r:id="rId11"/>
    <sheet name="6.염소" sheetId="12" r:id="rId12"/>
    <sheet name="7.면양" sheetId="13" r:id="rId13"/>
    <sheet name="8.사슴" sheetId="14" r:id="rId14"/>
    <sheet name="9.토끼" sheetId="15" r:id="rId15"/>
    <sheet name="10.개" sheetId="16" r:id="rId16"/>
    <sheet name="11.오리" sheetId="17" r:id="rId17"/>
    <sheet name="12.칠면조" sheetId="18" r:id="rId18"/>
    <sheet name="13.거위" sheetId="19" r:id="rId19"/>
    <sheet name="14.메추리" sheetId="20" r:id="rId20"/>
    <sheet name="15.꿀벌" sheetId="21" r:id="rId21"/>
    <sheet name="16.관상조1" sheetId="22" r:id="rId22"/>
    <sheet name="16.관상조2" sheetId="23" r:id="rId23"/>
    <sheet name="17.타조" sheetId="24" r:id="rId24"/>
    <sheet name="18.오소리" sheetId="25" r:id="rId25"/>
    <sheet name="19.꿩" sheetId="26" r:id="rId26"/>
    <sheet name="20.지렁이1" sheetId="30" r:id="rId27"/>
    <sheet name="20.지렁이2" sheetId="28" r:id="rId28"/>
    <sheet name="21.기러기" sheetId="29" r:id="rId29"/>
  </sheets>
  <definedNames>
    <definedName name="_xlnm.Print_Area" localSheetId="4">'1.육우'!$A$1:$M$105</definedName>
    <definedName name="_xlnm.Print_Area" localSheetId="3">'1.한우'!$A$1:$M$105</definedName>
    <definedName name="_xlnm.Print_Area" localSheetId="2">'1.한육우'!$A$1:$M$106</definedName>
    <definedName name="_xlnm.Print_Area" localSheetId="15">'10.개'!$A$1:$R$73</definedName>
    <definedName name="_xlnm.Print_Area" localSheetId="16">'11.오리'!$A$1:$P$107</definedName>
    <definedName name="_xlnm.Print_Area" localSheetId="17">'12.칠면조'!$A$1:$Q$71</definedName>
    <definedName name="_xlnm.Print_Area" localSheetId="18">'13.거위'!$A$1:$Q$71</definedName>
    <definedName name="_xlnm.Print_Area" localSheetId="19">'14.메추리'!$A$1:$L$107</definedName>
    <definedName name="_xlnm.Print_Area" localSheetId="20">'15.꿀벌'!$A$1:$S$72</definedName>
    <definedName name="_xlnm.Print_Area" localSheetId="21">'16.관상조1'!$A$1:$Q$36</definedName>
    <definedName name="_xlnm.Print_Area" localSheetId="22">'16.관상조2'!$A$1:$AE$36</definedName>
    <definedName name="_xlnm.Print_Area" localSheetId="24">'18.오소리'!$A$1:$Q$106</definedName>
    <definedName name="_xlnm.Print_Area" localSheetId="25">'19.꿩'!$A$1:$K$107</definedName>
    <definedName name="_xlnm.Print_Area" localSheetId="5">'2.젖소'!$A$1:$M$105</definedName>
    <definedName name="_xlnm.Print_Area" localSheetId="26">'20.지렁이1'!$A$1:$M$36</definedName>
    <definedName name="_xlnm.Print_Area" localSheetId="28">'21.기러기'!$A$1:$Q$73</definedName>
    <definedName name="_xlnm.Print_Area" localSheetId="6">'3.돼지'!$A$1:$O$105</definedName>
    <definedName name="_xlnm.Print_Area" localSheetId="7">'4.닭'!$A$1:$P$106</definedName>
    <definedName name="_xlnm.Print_Area" localSheetId="8">'4.산란계'!$A$1:$P$70</definedName>
    <definedName name="_xlnm.Print_Area" localSheetId="9">'4.육계'!$A$1:$P$69</definedName>
    <definedName name="_xlnm.Print_Area" localSheetId="10">'5.말'!$A$1:$Q$73</definedName>
    <definedName name="_xlnm.Print_Area" localSheetId="11">'6.염소'!$A$1:$M$106</definedName>
    <definedName name="_xlnm.Print_Area" localSheetId="12">'7.면양'!$A$1:$M$106</definedName>
    <definedName name="_xlnm.Print_Area" localSheetId="13">'8.사슴'!$A$1:$Q$72</definedName>
    <definedName name="_xlnm.Print_Area" localSheetId="14">'9.토끼'!$A$1:$R$180</definedName>
    <definedName name="_xlnm.Print_Titles" localSheetId="0">'통계조사결과(총괄)'!$1:$1</definedName>
  </definedNames>
  <calcPr calcId="145621"/>
</workbook>
</file>

<file path=xl/calcChain.xml><?xml version="1.0" encoding="utf-8"?>
<calcChain xmlns="http://schemas.openxmlformats.org/spreadsheetml/2006/main">
  <c r="G76" i="4" l="1"/>
  <c r="S44" i="4"/>
  <c r="G83" i="4"/>
  <c r="C6" i="3" l="1"/>
  <c r="C7" i="3"/>
  <c r="O40" i="4"/>
  <c r="O41" i="4"/>
  <c r="O42" i="4"/>
  <c r="O43" i="4"/>
  <c r="O6" i="4"/>
  <c r="O7" i="4"/>
  <c r="B6" i="20" l="1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V18" i="30"/>
  <c r="Y7" i="30"/>
  <c r="Y8" i="30"/>
  <c r="Y9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Y28" i="30"/>
  <c r="Y29" i="30"/>
  <c r="Y30" i="30"/>
  <c r="Y31" i="30"/>
  <c r="Y32" i="30"/>
  <c r="Y33" i="30"/>
  <c r="Y34" i="30"/>
  <c r="Y35" i="30"/>
  <c r="Y36" i="30"/>
  <c r="X7" i="30"/>
  <c r="X8" i="30"/>
  <c r="X9" i="30"/>
  <c r="X10" i="30"/>
  <c r="X11" i="30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X28" i="30"/>
  <c r="X29" i="30"/>
  <c r="X30" i="30"/>
  <c r="X31" i="30"/>
  <c r="X32" i="30"/>
  <c r="X33" i="30"/>
  <c r="X34" i="30"/>
  <c r="X35" i="30"/>
  <c r="X36" i="30"/>
  <c r="W7" i="30"/>
  <c r="W8" i="30"/>
  <c r="W9" i="30"/>
  <c r="W10" i="30"/>
  <c r="W11" i="30"/>
  <c r="W12" i="30"/>
  <c r="W13" i="30"/>
  <c r="W14" i="30"/>
  <c r="W15" i="30"/>
  <c r="W16" i="30"/>
  <c r="W17" i="30"/>
  <c r="W18" i="30"/>
  <c r="W19" i="30"/>
  <c r="W20" i="30"/>
  <c r="W21" i="30"/>
  <c r="W22" i="30"/>
  <c r="W23" i="30"/>
  <c r="W24" i="30"/>
  <c r="W25" i="30"/>
  <c r="W26" i="30"/>
  <c r="W27" i="30"/>
  <c r="W28" i="30"/>
  <c r="W29" i="30"/>
  <c r="W30" i="30"/>
  <c r="W31" i="30"/>
  <c r="W32" i="30"/>
  <c r="W33" i="30"/>
  <c r="W34" i="30"/>
  <c r="W35" i="30"/>
  <c r="W36" i="30"/>
  <c r="V7" i="30"/>
  <c r="V8" i="30"/>
  <c r="V9" i="30"/>
  <c r="V10" i="30"/>
  <c r="V11" i="30"/>
  <c r="V12" i="30"/>
  <c r="V13" i="30"/>
  <c r="V14" i="30"/>
  <c r="V15" i="30"/>
  <c r="V16" i="30"/>
  <c r="V17" i="30"/>
  <c r="V19" i="30"/>
  <c r="V20" i="30"/>
  <c r="V21" i="30"/>
  <c r="V22" i="30"/>
  <c r="V23" i="30"/>
  <c r="V24" i="30"/>
  <c r="V25" i="30"/>
  <c r="V26" i="30"/>
  <c r="V27" i="30"/>
  <c r="V28" i="30"/>
  <c r="V29" i="30"/>
  <c r="V30" i="30"/>
  <c r="V31" i="30"/>
  <c r="V32" i="30"/>
  <c r="V33" i="30"/>
  <c r="V34" i="30"/>
  <c r="V35" i="30"/>
  <c r="V36" i="30"/>
  <c r="U7" i="30"/>
  <c r="U8" i="30"/>
  <c r="U9" i="30"/>
  <c r="U10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U36" i="30"/>
  <c r="S7" i="30"/>
  <c r="S8" i="30"/>
  <c r="S9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S34" i="30"/>
  <c r="S35" i="30"/>
  <c r="S36" i="30"/>
  <c r="R7" i="30"/>
  <c r="R8" i="30"/>
  <c r="R9" i="30"/>
  <c r="R10" i="30"/>
  <c r="R11" i="30"/>
  <c r="R12" i="30"/>
  <c r="R13" i="30"/>
  <c r="R14" i="30"/>
  <c r="R15" i="30"/>
  <c r="R16" i="30"/>
  <c r="R17" i="30"/>
  <c r="R18" i="30"/>
  <c r="R19" i="30"/>
  <c r="R20" i="30"/>
  <c r="R21" i="30"/>
  <c r="R22" i="30"/>
  <c r="R23" i="30"/>
  <c r="R24" i="30"/>
  <c r="R25" i="30"/>
  <c r="R26" i="30"/>
  <c r="R27" i="30"/>
  <c r="R28" i="30"/>
  <c r="R29" i="30"/>
  <c r="R30" i="30"/>
  <c r="R31" i="30"/>
  <c r="R32" i="30"/>
  <c r="R33" i="30"/>
  <c r="R34" i="30"/>
  <c r="R35" i="30"/>
  <c r="R36" i="30"/>
  <c r="Q7" i="30"/>
  <c r="Q8" i="30"/>
  <c r="Q9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Q36" i="30"/>
  <c r="P7" i="30"/>
  <c r="P8" i="30"/>
  <c r="P9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P33" i="30"/>
  <c r="P34" i="30"/>
  <c r="P35" i="30"/>
  <c r="P3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H36" i="30"/>
  <c r="B36" i="30"/>
  <c r="H35" i="30"/>
  <c r="B35" i="30"/>
  <c r="H34" i="30"/>
  <c r="B34" i="30"/>
  <c r="H33" i="30"/>
  <c r="B33" i="30"/>
  <c r="H32" i="30"/>
  <c r="B32" i="30"/>
  <c r="H31" i="30"/>
  <c r="B31" i="30"/>
  <c r="H30" i="30"/>
  <c r="B30" i="30"/>
  <c r="H29" i="30"/>
  <c r="B29" i="30"/>
  <c r="H28" i="30"/>
  <c r="B28" i="30"/>
  <c r="H27" i="30"/>
  <c r="B27" i="30"/>
  <c r="H26" i="30"/>
  <c r="B26" i="30"/>
  <c r="H25" i="30"/>
  <c r="B25" i="30"/>
  <c r="H24" i="30"/>
  <c r="B24" i="30"/>
  <c r="H23" i="30"/>
  <c r="B23" i="30"/>
  <c r="H22" i="30"/>
  <c r="B22" i="30"/>
  <c r="H21" i="30"/>
  <c r="B21" i="30"/>
  <c r="H20" i="30"/>
  <c r="B20" i="30"/>
  <c r="H19" i="30"/>
  <c r="B19" i="30"/>
  <c r="H18" i="30"/>
  <c r="B18" i="30"/>
  <c r="H17" i="30"/>
  <c r="B17" i="30"/>
  <c r="H16" i="30"/>
  <c r="B16" i="30"/>
  <c r="H15" i="30"/>
  <c r="B15" i="30"/>
  <c r="H14" i="30"/>
  <c r="B14" i="30"/>
  <c r="H13" i="30"/>
  <c r="B13" i="30"/>
  <c r="H12" i="30"/>
  <c r="B12" i="30"/>
  <c r="H11" i="30"/>
  <c r="B11" i="30"/>
  <c r="H10" i="30"/>
  <c r="B10" i="30"/>
  <c r="H9" i="30"/>
  <c r="B9" i="30"/>
  <c r="H8" i="30"/>
  <c r="B8" i="30"/>
  <c r="H7" i="30"/>
  <c r="B7" i="30"/>
  <c r="M6" i="30"/>
  <c r="L6" i="30"/>
  <c r="K6" i="30"/>
  <c r="J6" i="30"/>
  <c r="I6" i="30"/>
  <c r="G6" i="30"/>
  <c r="F6" i="30"/>
  <c r="E6" i="30"/>
  <c r="D6" i="30"/>
  <c r="C6" i="30"/>
  <c r="Q6" i="30" l="1"/>
  <c r="W6" i="30"/>
  <c r="U6" i="30"/>
  <c r="X6" i="30"/>
  <c r="Y6" i="30"/>
  <c r="S6" i="30"/>
  <c r="R6" i="30"/>
  <c r="P6" i="30"/>
  <c r="V6" i="30"/>
  <c r="O6" i="30"/>
  <c r="H6" i="30"/>
  <c r="B6" i="30"/>
  <c r="T42" i="26"/>
  <c r="T43" i="26"/>
  <c r="T44" i="26"/>
  <c r="T45" i="26"/>
  <c r="T46" i="26"/>
  <c r="T47" i="26"/>
  <c r="T48" i="26"/>
  <c r="T49" i="26"/>
  <c r="T50" i="26"/>
  <c r="T51" i="26"/>
  <c r="T52" i="26"/>
  <c r="T53" i="26"/>
  <c r="T54" i="26"/>
  <c r="T55" i="26"/>
  <c r="T56" i="26"/>
  <c r="T57" i="26"/>
  <c r="T58" i="26"/>
  <c r="T59" i="26"/>
  <c r="T60" i="26"/>
  <c r="T61" i="26"/>
  <c r="T62" i="26"/>
  <c r="T63" i="26"/>
  <c r="T64" i="26"/>
  <c r="T65" i="26"/>
  <c r="T66" i="26"/>
  <c r="T67" i="26"/>
  <c r="T68" i="26"/>
  <c r="T69" i="26"/>
  <c r="T70" i="26"/>
  <c r="T71" i="26"/>
  <c r="S42" i="26"/>
  <c r="S43" i="26"/>
  <c r="S44" i="26"/>
  <c r="S45" i="26"/>
  <c r="S46" i="26"/>
  <c r="S47" i="26"/>
  <c r="S48" i="26"/>
  <c r="S49" i="26"/>
  <c r="S50" i="26"/>
  <c r="S51" i="26"/>
  <c r="S52" i="26"/>
  <c r="S53" i="26"/>
  <c r="S54" i="26"/>
  <c r="S55" i="26"/>
  <c r="S56" i="26"/>
  <c r="S57" i="26"/>
  <c r="S58" i="26"/>
  <c r="S59" i="26"/>
  <c r="S60" i="26"/>
  <c r="S61" i="26"/>
  <c r="S62" i="26"/>
  <c r="S63" i="26"/>
  <c r="S64" i="26"/>
  <c r="S65" i="26"/>
  <c r="S66" i="26"/>
  <c r="S67" i="26"/>
  <c r="S68" i="26"/>
  <c r="S69" i="26"/>
  <c r="S70" i="26"/>
  <c r="S7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Q42" i="26"/>
  <c r="Q43" i="26"/>
  <c r="Q44" i="26"/>
  <c r="Q45" i="26"/>
  <c r="Q46" i="26"/>
  <c r="Q47" i="26"/>
  <c r="Q48" i="26"/>
  <c r="Q49" i="26"/>
  <c r="Q50" i="26"/>
  <c r="Q51" i="26"/>
  <c r="Q52" i="26"/>
  <c r="Q53" i="26"/>
  <c r="Q54" i="26"/>
  <c r="Q55" i="26"/>
  <c r="Q56" i="26"/>
  <c r="Q57" i="26"/>
  <c r="Q58" i="26"/>
  <c r="Q59" i="26"/>
  <c r="Q60" i="26"/>
  <c r="Q61" i="26"/>
  <c r="Q62" i="26"/>
  <c r="Q63" i="26"/>
  <c r="Q64" i="26"/>
  <c r="Q65" i="26"/>
  <c r="Q66" i="26"/>
  <c r="Q67" i="26"/>
  <c r="Q68" i="26"/>
  <c r="Q69" i="26"/>
  <c r="Q70" i="26"/>
  <c r="Q7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68" i="26"/>
  <c r="P69" i="26"/>
  <c r="P70" i="26"/>
  <c r="P71" i="26"/>
  <c r="O42" i="26"/>
  <c r="O43" i="26"/>
  <c r="O44" i="26"/>
  <c r="O45" i="26"/>
  <c r="O46" i="26"/>
  <c r="O47" i="26"/>
  <c r="O48" i="26"/>
  <c r="O49" i="26"/>
  <c r="O50" i="26"/>
  <c r="O51" i="26"/>
  <c r="O52" i="26"/>
  <c r="O53" i="26"/>
  <c r="O54" i="26"/>
  <c r="O55" i="26"/>
  <c r="O56" i="26"/>
  <c r="O57" i="26"/>
  <c r="O58" i="26"/>
  <c r="O59" i="26"/>
  <c r="O60" i="26"/>
  <c r="O61" i="26"/>
  <c r="O62" i="26"/>
  <c r="O63" i="26"/>
  <c r="O64" i="26"/>
  <c r="O65" i="26"/>
  <c r="O66" i="26"/>
  <c r="O67" i="26"/>
  <c r="O68" i="26"/>
  <c r="O69" i="26"/>
  <c r="O70" i="26"/>
  <c r="O7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7" i="26"/>
  <c r="N58" i="26"/>
  <c r="N59" i="26"/>
  <c r="N60" i="26"/>
  <c r="N61" i="26"/>
  <c r="N62" i="26"/>
  <c r="N63" i="26"/>
  <c r="N64" i="26"/>
  <c r="N65" i="26"/>
  <c r="N66" i="26"/>
  <c r="N67" i="26"/>
  <c r="N68" i="26"/>
  <c r="N69" i="26"/>
  <c r="N70" i="26"/>
  <c r="N7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8" i="26"/>
  <c r="M59" i="26"/>
  <c r="M60" i="26"/>
  <c r="M61" i="26"/>
  <c r="M62" i="26"/>
  <c r="M63" i="26"/>
  <c r="M64" i="26"/>
  <c r="M65" i="26"/>
  <c r="M66" i="26"/>
  <c r="M67" i="26"/>
  <c r="M68" i="26"/>
  <c r="M69" i="26"/>
  <c r="M70" i="26"/>
  <c r="M71" i="26"/>
  <c r="T6" i="26"/>
  <c r="T7" i="26"/>
  <c r="T8" i="26"/>
  <c r="T9" i="26"/>
  <c r="T10" i="26"/>
  <c r="T11" i="26"/>
  <c r="T12" i="26"/>
  <c r="T13" i="26"/>
  <c r="T14" i="26"/>
  <c r="T15" i="26"/>
  <c r="T16" i="26"/>
  <c r="T17" i="26"/>
  <c r="T18" i="26"/>
  <c r="T19" i="26"/>
  <c r="T20" i="26"/>
  <c r="T21" i="26"/>
  <c r="T22" i="26"/>
  <c r="T23" i="26"/>
  <c r="T24" i="26"/>
  <c r="T25" i="26"/>
  <c r="T26" i="26"/>
  <c r="T27" i="26"/>
  <c r="T28" i="26"/>
  <c r="T29" i="26"/>
  <c r="T30" i="26"/>
  <c r="T31" i="26"/>
  <c r="T32" i="26"/>
  <c r="T33" i="26"/>
  <c r="T34" i="26"/>
  <c r="T35" i="26"/>
  <c r="S6" i="26"/>
  <c r="S7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0" i="26"/>
  <c r="S21" i="26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R6" i="26"/>
  <c r="R7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Q6" i="26"/>
  <c r="Q7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32" i="26"/>
  <c r="Q33" i="26"/>
  <c r="Q34" i="26"/>
  <c r="Q3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O6" i="26"/>
  <c r="O7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AA40" i="25"/>
  <c r="AA41" i="25"/>
  <c r="AA42" i="25"/>
  <c r="AA43" i="25"/>
  <c r="AA44" i="25"/>
  <c r="AA45" i="25"/>
  <c r="AA46" i="25"/>
  <c r="AA47" i="25"/>
  <c r="AA48" i="25"/>
  <c r="AA49" i="25"/>
  <c r="AA50" i="25"/>
  <c r="AA51" i="25"/>
  <c r="AA52" i="25"/>
  <c r="AA53" i="25"/>
  <c r="AA54" i="25"/>
  <c r="AA55" i="25"/>
  <c r="AA56" i="25"/>
  <c r="AA57" i="25"/>
  <c r="AA58" i="25"/>
  <c r="AA59" i="25"/>
  <c r="AA60" i="25"/>
  <c r="AA61" i="25"/>
  <c r="AA62" i="25"/>
  <c r="AA63" i="25"/>
  <c r="AA64" i="25"/>
  <c r="AA65" i="25"/>
  <c r="AA66" i="25"/>
  <c r="AA67" i="25"/>
  <c r="AA68" i="25"/>
  <c r="AA69" i="25"/>
  <c r="Z40" i="25"/>
  <c r="Z41" i="25"/>
  <c r="Z42" i="25"/>
  <c r="Z43" i="25"/>
  <c r="Z44" i="25"/>
  <c r="Z45" i="25"/>
  <c r="Z46" i="25"/>
  <c r="Z47" i="25"/>
  <c r="Z48" i="25"/>
  <c r="Z49" i="25"/>
  <c r="Z50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Y40" i="25"/>
  <c r="Y41" i="25"/>
  <c r="Y42" i="25"/>
  <c r="Y43" i="25"/>
  <c r="Y44" i="25"/>
  <c r="Y45" i="25"/>
  <c r="Y46" i="25"/>
  <c r="Y47" i="25"/>
  <c r="Y48" i="25"/>
  <c r="Y49" i="25"/>
  <c r="Y50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X40" i="25"/>
  <c r="X41" i="25"/>
  <c r="X42" i="25"/>
  <c r="X43" i="25"/>
  <c r="X44" i="25"/>
  <c r="X45" i="25"/>
  <c r="X46" i="25"/>
  <c r="X47" i="25"/>
  <c r="X48" i="25"/>
  <c r="X49" i="25"/>
  <c r="X50" i="25"/>
  <c r="X51" i="25"/>
  <c r="X52" i="25"/>
  <c r="X53" i="25"/>
  <c r="X54" i="25"/>
  <c r="X55" i="25"/>
  <c r="X56" i="25"/>
  <c r="X57" i="25"/>
  <c r="X58" i="25"/>
  <c r="X59" i="25"/>
  <c r="X60" i="25"/>
  <c r="X61" i="25"/>
  <c r="X62" i="25"/>
  <c r="X63" i="25"/>
  <c r="X64" i="25"/>
  <c r="X65" i="25"/>
  <c r="X66" i="25"/>
  <c r="X67" i="25"/>
  <c r="X68" i="25"/>
  <c r="X69" i="25"/>
  <c r="W40" i="25"/>
  <c r="W41" i="25"/>
  <c r="W42" i="25"/>
  <c r="W43" i="25"/>
  <c r="W44" i="25"/>
  <c r="W45" i="25"/>
  <c r="W46" i="25"/>
  <c r="W47" i="25"/>
  <c r="W48" i="25"/>
  <c r="W49" i="25"/>
  <c r="W50" i="25"/>
  <c r="W51" i="25"/>
  <c r="W52" i="25"/>
  <c r="W53" i="25"/>
  <c r="W54" i="25"/>
  <c r="W55" i="25"/>
  <c r="W56" i="25"/>
  <c r="W57" i="25"/>
  <c r="W58" i="25"/>
  <c r="W59" i="25"/>
  <c r="W60" i="25"/>
  <c r="W61" i="25"/>
  <c r="W62" i="25"/>
  <c r="W63" i="25"/>
  <c r="W64" i="25"/>
  <c r="W65" i="25"/>
  <c r="W66" i="25"/>
  <c r="W67" i="25"/>
  <c r="W68" i="25"/>
  <c r="W69" i="25"/>
  <c r="V40" i="25"/>
  <c r="V41" i="25"/>
  <c r="V42" i="25"/>
  <c r="V43" i="25"/>
  <c r="V44" i="25"/>
  <c r="V45" i="25"/>
  <c r="V46" i="25"/>
  <c r="V47" i="25"/>
  <c r="V48" i="25"/>
  <c r="V49" i="25"/>
  <c r="V50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T63" i="25"/>
  <c r="T64" i="25"/>
  <c r="T65" i="25"/>
  <c r="T66" i="25"/>
  <c r="T67" i="25"/>
  <c r="T68" i="25"/>
  <c r="T6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S52" i="25"/>
  <c r="S53" i="25"/>
  <c r="S54" i="25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Z6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4" i="25"/>
  <c r="X35" i="25"/>
  <c r="W6" i="25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V6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S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AE16" i="22"/>
  <c r="X43" i="21"/>
  <c r="X44" i="21"/>
  <c r="X45" i="21"/>
  <c r="X46" i="21"/>
  <c r="X47" i="21"/>
  <c r="X48" i="21"/>
  <c r="X49" i="21"/>
  <c r="X50" i="21"/>
  <c r="X51" i="21"/>
  <c r="X52" i="21"/>
  <c r="X53" i="21"/>
  <c r="X54" i="21"/>
  <c r="X55" i="21"/>
  <c r="X56" i="21"/>
  <c r="X57" i="21"/>
  <c r="X58" i="21"/>
  <c r="X59" i="21"/>
  <c r="X60" i="21"/>
  <c r="X61" i="21"/>
  <c r="X62" i="21"/>
  <c r="X63" i="21"/>
  <c r="X64" i="21"/>
  <c r="X65" i="21"/>
  <c r="X66" i="21"/>
  <c r="X67" i="21"/>
  <c r="X68" i="21"/>
  <c r="X69" i="21"/>
  <c r="X70" i="21"/>
  <c r="X71" i="21"/>
  <c r="X7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7" i="21"/>
  <c r="W58" i="21"/>
  <c r="W59" i="21"/>
  <c r="W60" i="21"/>
  <c r="W61" i="21"/>
  <c r="W62" i="21"/>
  <c r="W63" i="21"/>
  <c r="W64" i="21"/>
  <c r="W65" i="21"/>
  <c r="W66" i="21"/>
  <c r="W67" i="21"/>
  <c r="W68" i="21"/>
  <c r="W69" i="21"/>
  <c r="W70" i="21"/>
  <c r="W71" i="21"/>
  <c r="W72" i="21"/>
  <c r="W42" i="20"/>
  <c r="W43" i="20"/>
  <c r="W44" i="20"/>
  <c r="W45" i="20"/>
  <c r="W46" i="20"/>
  <c r="W47" i="20"/>
  <c r="W48" i="20"/>
  <c r="W49" i="20"/>
  <c r="W50" i="20"/>
  <c r="W51" i="20"/>
  <c r="W52" i="20"/>
  <c r="W53" i="20"/>
  <c r="W54" i="20"/>
  <c r="W55" i="20"/>
  <c r="W56" i="20"/>
  <c r="W57" i="20"/>
  <c r="W58" i="20"/>
  <c r="W59" i="20"/>
  <c r="W60" i="20"/>
  <c r="W61" i="20"/>
  <c r="W62" i="20"/>
  <c r="W63" i="20"/>
  <c r="W64" i="20"/>
  <c r="W65" i="20"/>
  <c r="W66" i="20"/>
  <c r="W67" i="20"/>
  <c r="W68" i="20"/>
  <c r="W69" i="20"/>
  <c r="W70" i="20"/>
  <c r="W7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4" i="20"/>
  <c r="V55" i="20"/>
  <c r="V56" i="20"/>
  <c r="V57" i="20"/>
  <c r="V58" i="20"/>
  <c r="V59" i="20"/>
  <c r="V60" i="20"/>
  <c r="V61" i="20"/>
  <c r="V62" i="20"/>
  <c r="V63" i="20"/>
  <c r="V64" i="20"/>
  <c r="V65" i="20"/>
  <c r="V66" i="20"/>
  <c r="V67" i="20"/>
  <c r="V68" i="20"/>
  <c r="V69" i="20"/>
  <c r="V70" i="20"/>
  <c r="V7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U59" i="20"/>
  <c r="U60" i="20"/>
  <c r="U61" i="20"/>
  <c r="U62" i="20"/>
  <c r="U63" i="20"/>
  <c r="U64" i="20"/>
  <c r="U65" i="20"/>
  <c r="U66" i="20"/>
  <c r="U67" i="20"/>
  <c r="U68" i="20"/>
  <c r="U69" i="20"/>
  <c r="U70" i="20"/>
  <c r="U71" i="20"/>
  <c r="T42" i="20"/>
  <c r="T43" i="20"/>
  <c r="T44" i="20"/>
  <c r="T45" i="20"/>
  <c r="T46" i="20"/>
  <c r="T47" i="20"/>
  <c r="T48" i="20"/>
  <c r="T49" i="20"/>
  <c r="T50" i="20"/>
  <c r="T51" i="20"/>
  <c r="T52" i="20"/>
  <c r="T53" i="20"/>
  <c r="T54" i="20"/>
  <c r="T55" i="20"/>
  <c r="T56" i="20"/>
  <c r="T57" i="20"/>
  <c r="T58" i="20"/>
  <c r="T59" i="20"/>
  <c r="T60" i="20"/>
  <c r="T61" i="20"/>
  <c r="T62" i="20"/>
  <c r="T63" i="20"/>
  <c r="T64" i="20"/>
  <c r="T65" i="20"/>
  <c r="T66" i="20"/>
  <c r="T67" i="20"/>
  <c r="T68" i="20"/>
  <c r="T69" i="20"/>
  <c r="T70" i="20"/>
  <c r="T71" i="20"/>
  <c r="S42" i="20"/>
  <c r="S43" i="20"/>
  <c r="S44" i="20"/>
  <c r="S45" i="20"/>
  <c r="S46" i="20"/>
  <c r="S47" i="20"/>
  <c r="S48" i="20"/>
  <c r="S49" i="20"/>
  <c r="S50" i="20"/>
  <c r="S51" i="20"/>
  <c r="S52" i="20"/>
  <c r="S53" i="20"/>
  <c r="S54" i="20"/>
  <c r="S55" i="20"/>
  <c r="S56" i="20"/>
  <c r="S57" i="20"/>
  <c r="S58" i="20"/>
  <c r="S59" i="20"/>
  <c r="S60" i="20"/>
  <c r="S61" i="20"/>
  <c r="S62" i="20"/>
  <c r="S63" i="20"/>
  <c r="S64" i="20"/>
  <c r="S65" i="20"/>
  <c r="S66" i="20"/>
  <c r="S67" i="20"/>
  <c r="S68" i="20"/>
  <c r="S69" i="20"/>
  <c r="S70" i="20"/>
  <c r="S7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62" i="20"/>
  <c r="R63" i="20"/>
  <c r="R64" i="20"/>
  <c r="R65" i="20"/>
  <c r="R66" i="20"/>
  <c r="R67" i="20"/>
  <c r="R68" i="20"/>
  <c r="R69" i="20"/>
  <c r="R70" i="20"/>
  <c r="R7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T6" i="20"/>
  <c r="T7" i="20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S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AG36" i="19"/>
  <c r="AF36" i="19"/>
  <c r="AE36" i="19"/>
  <c r="AD36" i="19"/>
  <c r="AC36" i="19"/>
  <c r="AB36" i="19"/>
  <c r="AA36" i="19"/>
  <c r="Y36" i="19"/>
  <c r="X36" i="19"/>
  <c r="W36" i="19"/>
  <c r="V36" i="19"/>
  <c r="U36" i="19"/>
  <c r="T36" i="19"/>
  <c r="S36" i="19"/>
  <c r="AG35" i="19"/>
  <c r="AF35" i="19"/>
  <c r="AE35" i="19"/>
  <c r="AD35" i="19"/>
  <c r="AC35" i="19"/>
  <c r="AB35" i="19"/>
  <c r="AA35" i="19"/>
  <c r="Y35" i="19"/>
  <c r="X35" i="19"/>
  <c r="W35" i="19"/>
  <c r="V35" i="19"/>
  <c r="U35" i="19"/>
  <c r="T35" i="19"/>
  <c r="S35" i="19"/>
  <c r="AG34" i="19"/>
  <c r="AF34" i="19"/>
  <c r="AE34" i="19"/>
  <c r="AD34" i="19"/>
  <c r="AC34" i="19"/>
  <c r="AB34" i="19"/>
  <c r="AA34" i="19"/>
  <c r="Y34" i="19"/>
  <c r="X34" i="19"/>
  <c r="W34" i="19"/>
  <c r="V34" i="19"/>
  <c r="U34" i="19"/>
  <c r="T34" i="19"/>
  <c r="S34" i="19"/>
  <c r="AG33" i="19"/>
  <c r="AF33" i="19"/>
  <c r="AE33" i="19"/>
  <c r="AD33" i="19"/>
  <c r="AC33" i="19"/>
  <c r="AB33" i="19"/>
  <c r="AA33" i="19"/>
  <c r="Y33" i="19"/>
  <c r="X33" i="19"/>
  <c r="W33" i="19"/>
  <c r="V33" i="19"/>
  <c r="U33" i="19"/>
  <c r="T33" i="19"/>
  <c r="S33" i="19"/>
  <c r="AG32" i="19"/>
  <c r="AF32" i="19"/>
  <c r="AE32" i="19"/>
  <c r="AD32" i="19"/>
  <c r="AC32" i="19"/>
  <c r="AB32" i="19"/>
  <c r="AA32" i="19"/>
  <c r="Y32" i="19"/>
  <c r="X32" i="19"/>
  <c r="W32" i="19"/>
  <c r="V32" i="19"/>
  <c r="U32" i="19"/>
  <c r="T32" i="19"/>
  <c r="S32" i="19"/>
  <c r="AG31" i="19"/>
  <c r="AF31" i="19"/>
  <c r="AE31" i="19"/>
  <c r="AD31" i="19"/>
  <c r="AC31" i="19"/>
  <c r="AB31" i="19"/>
  <c r="AA31" i="19"/>
  <c r="Y31" i="19"/>
  <c r="X31" i="19"/>
  <c r="W31" i="19"/>
  <c r="V31" i="19"/>
  <c r="U31" i="19"/>
  <c r="T31" i="19"/>
  <c r="S31" i="19"/>
  <c r="AG30" i="19"/>
  <c r="AF30" i="19"/>
  <c r="AE30" i="19"/>
  <c r="AD30" i="19"/>
  <c r="AC30" i="19"/>
  <c r="AB30" i="19"/>
  <c r="AA30" i="19"/>
  <c r="Y30" i="19"/>
  <c r="X30" i="19"/>
  <c r="W30" i="19"/>
  <c r="V30" i="19"/>
  <c r="U30" i="19"/>
  <c r="T30" i="19"/>
  <c r="S30" i="19"/>
  <c r="AG29" i="19"/>
  <c r="AF29" i="19"/>
  <c r="AE29" i="19"/>
  <c r="AD29" i="19"/>
  <c r="AC29" i="19"/>
  <c r="AB29" i="19"/>
  <c r="AA29" i="19"/>
  <c r="Y29" i="19"/>
  <c r="X29" i="19"/>
  <c r="W29" i="19"/>
  <c r="V29" i="19"/>
  <c r="U29" i="19"/>
  <c r="T29" i="19"/>
  <c r="S29" i="19"/>
  <c r="AG28" i="19"/>
  <c r="AF28" i="19"/>
  <c r="AE28" i="19"/>
  <c r="AD28" i="19"/>
  <c r="AC28" i="19"/>
  <c r="AB28" i="19"/>
  <c r="AA28" i="19"/>
  <c r="Y28" i="19"/>
  <c r="X28" i="19"/>
  <c r="W28" i="19"/>
  <c r="V28" i="19"/>
  <c r="U28" i="19"/>
  <c r="T28" i="19"/>
  <c r="S28" i="19"/>
  <c r="AG27" i="19"/>
  <c r="AF27" i="19"/>
  <c r="AE27" i="19"/>
  <c r="AD27" i="19"/>
  <c r="AC27" i="19"/>
  <c r="AB27" i="19"/>
  <c r="AA27" i="19"/>
  <c r="Y27" i="19"/>
  <c r="X27" i="19"/>
  <c r="W27" i="19"/>
  <c r="V27" i="19"/>
  <c r="U27" i="19"/>
  <c r="T27" i="19"/>
  <c r="S27" i="19"/>
  <c r="AG26" i="19"/>
  <c r="AF26" i="19"/>
  <c r="AE26" i="19"/>
  <c r="AD26" i="19"/>
  <c r="AC26" i="19"/>
  <c r="AB26" i="19"/>
  <c r="AA26" i="19"/>
  <c r="Y26" i="19"/>
  <c r="X26" i="19"/>
  <c r="W26" i="19"/>
  <c r="V26" i="19"/>
  <c r="U26" i="19"/>
  <c r="T26" i="19"/>
  <c r="S26" i="19"/>
  <c r="AG25" i="19"/>
  <c r="AF25" i="19"/>
  <c r="AE25" i="19"/>
  <c r="AD25" i="19"/>
  <c r="AC25" i="19"/>
  <c r="AB25" i="19"/>
  <c r="AA25" i="19"/>
  <c r="Y25" i="19"/>
  <c r="X25" i="19"/>
  <c r="W25" i="19"/>
  <c r="V25" i="19"/>
  <c r="U25" i="19"/>
  <c r="T25" i="19"/>
  <c r="S25" i="19"/>
  <c r="AG24" i="19"/>
  <c r="AF24" i="19"/>
  <c r="AE24" i="19"/>
  <c r="AD24" i="19"/>
  <c r="AC24" i="19"/>
  <c r="AB24" i="19"/>
  <c r="AA24" i="19"/>
  <c r="Y24" i="19"/>
  <c r="X24" i="19"/>
  <c r="W24" i="19"/>
  <c r="V24" i="19"/>
  <c r="U24" i="19"/>
  <c r="T24" i="19"/>
  <c r="S24" i="19"/>
  <c r="AG23" i="19"/>
  <c r="AF23" i="19"/>
  <c r="AE23" i="19"/>
  <c r="AD23" i="19"/>
  <c r="AC23" i="19"/>
  <c r="AB23" i="19"/>
  <c r="AA23" i="19"/>
  <c r="Y23" i="19"/>
  <c r="X23" i="19"/>
  <c r="W23" i="19"/>
  <c r="V23" i="19"/>
  <c r="U23" i="19"/>
  <c r="T23" i="19"/>
  <c r="S23" i="19"/>
  <c r="AG22" i="19"/>
  <c r="AF22" i="19"/>
  <c r="AE22" i="19"/>
  <c r="AD22" i="19"/>
  <c r="AC22" i="19"/>
  <c r="AB22" i="19"/>
  <c r="AA22" i="19"/>
  <c r="Y22" i="19"/>
  <c r="X22" i="19"/>
  <c r="W22" i="19"/>
  <c r="V22" i="19"/>
  <c r="U22" i="19"/>
  <c r="T22" i="19"/>
  <c r="S22" i="19"/>
  <c r="AG21" i="19"/>
  <c r="AF21" i="19"/>
  <c r="AE21" i="19"/>
  <c r="AD21" i="19"/>
  <c r="AC21" i="19"/>
  <c r="AB21" i="19"/>
  <c r="AA21" i="19"/>
  <c r="Y21" i="19"/>
  <c r="X21" i="19"/>
  <c r="W21" i="19"/>
  <c r="V21" i="19"/>
  <c r="U21" i="19"/>
  <c r="T21" i="19"/>
  <c r="S21" i="19"/>
  <c r="AG20" i="19"/>
  <c r="AF20" i="19"/>
  <c r="AE20" i="19"/>
  <c r="AD20" i="19"/>
  <c r="AC20" i="19"/>
  <c r="AB20" i="19"/>
  <c r="AA20" i="19"/>
  <c r="Y20" i="19"/>
  <c r="X20" i="19"/>
  <c r="W20" i="19"/>
  <c r="V20" i="19"/>
  <c r="U20" i="19"/>
  <c r="T20" i="19"/>
  <c r="S20" i="19"/>
  <c r="AG19" i="19"/>
  <c r="AF19" i="19"/>
  <c r="AE19" i="19"/>
  <c r="AD19" i="19"/>
  <c r="AC19" i="19"/>
  <c r="AB19" i="19"/>
  <c r="AA19" i="19"/>
  <c r="Y19" i="19"/>
  <c r="X19" i="19"/>
  <c r="W19" i="19"/>
  <c r="V19" i="19"/>
  <c r="U19" i="19"/>
  <c r="T19" i="19"/>
  <c r="S19" i="19"/>
  <c r="AG18" i="19"/>
  <c r="AF18" i="19"/>
  <c r="AE18" i="19"/>
  <c r="AD18" i="19"/>
  <c r="AC18" i="19"/>
  <c r="AB18" i="19"/>
  <c r="AA18" i="19"/>
  <c r="Y18" i="19"/>
  <c r="X18" i="19"/>
  <c r="W18" i="19"/>
  <c r="V18" i="19"/>
  <c r="U18" i="19"/>
  <c r="T18" i="19"/>
  <c r="S18" i="19"/>
  <c r="AG17" i="19"/>
  <c r="AF17" i="19"/>
  <c r="AE17" i="19"/>
  <c r="AD17" i="19"/>
  <c r="AC17" i="19"/>
  <c r="AB17" i="19"/>
  <c r="AA17" i="19"/>
  <c r="Y17" i="19"/>
  <c r="X17" i="19"/>
  <c r="W17" i="19"/>
  <c r="V17" i="19"/>
  <c r="U17" i="19"/>
  <c r="T17" i="19"/>
  <c r="S17" i="19"/>
  <c r="AG16" i="19"/>
  <c r="AF16" i="19"/>
  <c r="AE16" i="19"/>
  <c r="AD16" i="19"/>
  <c r="AC16" i="19"/>
  <c r="AB16" i="19"/>
  <c r="AA16" i="19"/>
  <c r="Y16" i="19"/>
  <c r="X16" i="19"/>
  <c r="W16" i="19"/>
  <c r="V16" i="19"/>
  <c r="U16" i="19"/>
  <c r="T16" i="19"/>
  <c r="S16" i="19"/>
  <c r="AG15" i="19"/>
  <c r="AF15" i="19"/>
  <c r="AE15" i="19"/>
  <c r="AD15" i="19"/>
  <c r="AC15" i="19"/>
  <c r="AB15" i="19"/>
  <c r="AA15" i="19"/>
  <c r="Y15" i="19"/>
  <c r="X15" i="19"/>
  <c r="W15" i="19"/>
  <c r="V15" i="19"/>
  <c r="U15" i="19"/>
  <c r="T15" i="19"/>
  <c r="S15" i="19"/>
  <c r="AG14" i="19"/>
  <c r="AF14" i="19"/>
  <c r="AE14" i="19"/>
  <c r="AD14" i="19"/>
  <c r="AC14" i="19"/>
  <c r="AB14" i="19"/>
  <c r="AA14" i="19"/>
  <c r="Y14" i="19"/>
  <c r="X14" i="19"/>
  <c r="W14" i="19"/>
  <c r="V14" i="19"/>
  <c r="U14" i="19"/>
  <c r="T14" i="19"/>
  <c r="S14" i="19"/>
  <c r="AG13" i="19"/>
  <c r="AF13" i="19"/>
  <c r="AE13" i="19"/>
  <c r="AD13" i="19"/>
  <c r="AC13" i="19"/>
  <c r="AB13" i="19"/>
  <c r="AA13" i="19"/>
  <c r="Y13" i="19"/>
  <c r="X13" i="19"/>
  <c r="W13" i="19"/>
  <c r="V13" i="19"/>
  <c r="U13" i="19"/>
  <c r="T13" i="19"/>
  <c r="S13" i="19"/>
  <c r="AG12" i="19"/>
  <c r="AF12" i="19"/>
  <c r="AE12" i="19"/>
  <c r="AD12" i="19"/>
  <c r="AC12" i="19"/>
  <c r="AB12" i="19"/>
  <c r="AA12" i="19"/>
  <c r="Y12" i="19"/>
  <c r="X12" i="19"/>
  <c r="W12" i="19"/>
  <c r="V12" i="19"/>
  <c r="U12" i="19"/>
  <c r="T12" i="19"/>
  <c r="S12" i="19"/>
  <c r="AG11" i="19"/>
  <c r="AF11" i="19"/>
  <c r="AE11" i="19"/>
  <c r="AD11" i="19"/>
  <c r="AC11" i="19"/>
  <c r="AB11" i="19"/>
  <c r="AA11" i="19"/>
  <c r="Y11" i="19"/>
  <c r="X11" i="19"/>
  <c r="W11" i="19"/>
  <c r="V11" i="19"/>
  <c r="U11" i="19"/>
  <c r="T11" i="19"/>
  <c r="S11" i="19"/>
  <c r="AG10" i="19"/>
  <c r="AF10" i="19"/>
  <c r="AE10" i="19"/>
  <c r="AD10" i="19"/>
  <c r="AC10" i="19"/>
  <c r="AB10" i="19"/>
  <c r="AA10" i="19"/>
  <c r="Y10" i="19"/>
  <c r="X10" i="19"/>
  <c r="W10" i="19"/>
  <c r="V10" i="19"/>
  <c r="U10" i="19"/>
  <c r="T10" i="19"/>
  <c r="S10" i="19"/>
  <c r="AG9" i="19"/>
  <c r="AF9" i="19"/>
  <c r="AE9" i="19"/>
  <c r="AD9" i="19"/>
  <c r="AC9" i="19"/>
  <c r="AB9" i="19"/>
  <c r="AA9" i="19"/>
  <c r="Y9" i="19"/>
  <c r="X9" i="19"/>
  <c r="W9" i="19"/>
  <c r="V9" i="19"/>
  <c r="U9" i="19"/>
  <c r="T9" i="19"/>
  <c r="S9" i="19"/>
  <c r="AG8" i="19"/>
  <c r="AF8" i="19"/>
  <c r="AE8" i="19"/>
  <c r="AD8" i="19"/>
  <c r="AC8" i="19"/>
  <c r="AB8" i="19"/>
  <c r="AA8" i="19"/>
  <c r="Y8" i="19"/>
  <c r="X8" i="19"/>
  <c r="W8" i="19"/>
  <c r="V8" i="19"/>
  <c r="U8" i="19"/>
  <c r="T8" i="19"/>
  <c r="S8" i="19"/>
  <c r="AG7" i="19"/>
  <c r="AF7" i="19"/>
  <c r="AE7" i="19"/>
  <c r="AD7" i="19"/>
  <c r="AC7" i="19"/>
  <c r="AB7" i="19"/>
  <c r="AA7" i="19"/>
  <c r="Y7" i="19"/>
  <c r="X7" i="19"/>
  <c r="W7" i="19"/>
  <c r="V7" i="19"/>
  <c r="U7" i="19"/>
  <c r="T7" i="19"/>
  <c r="S7" i="19"/>
  <c r="W69" i="13"/>
  <c r="V69" i="13"/>
  <c r="U69" i="13"/>
  <c r="T69" i="13"/>
  <c r="S69" i="13"/>
  <c r="R69" i="13"/>
  <c r="Q69" i="13"/>
  <c r="P69" i="13"/>
  <c r="O69" i="13"/>
  <c r="N69" i="13"/>
  <c r="W68" i="13"/>
  <c r="V68" i="13"/>
  <c r="U68" i="13"/>
  <c r="T68" i="13"/>
  <c r="S68" i="13"/>
  <c r="R68" i="13"/>
  <c r="Q68" i="13"/>
  <c r="P68" i="13"/>
  <c r="O68" i="13"/>
  <c r="N68" i="13"/>
  <c r="W67" i="13"/>
  <c r="V67" i="13"/>
  <c r="U67" i="13"/>
  <c r="T67" i="13"/>
  <c r="S67" i="13"/>
  <c r="R67" i="13"/>
  <c r="Q67" i="13"/>
  <c r="P67" i="13"/>
  <c r="O67" i="13"/>
  <c r="N67" i="13"/>
  <c r="W66" i="13"/>
  <c r="V66" i="13"/>
  <c r="U66" i="13"/>
  <c r="T66" i="13"/>
  <c r="S66" i="13"/>
  <c r="R66" i="13"/>
  <c r="Q66" i="13"/>
  <c r="P66" i="13"/>
  <c r="O66" i="13"/>
  <c r="N66" i="13"/>
  <c r="W65" i="13"/>
  <c r="V65" i="13"/>
  <c r="U65" i="13"/>
  <c r="T65" i="13"/>
  <c r="S65" i="13"/>
  <c r="R65" i="13"/>
  <c r="Q65" i="13"/>
  <c r="P65" i="13"/>
  <c r="O65" i="13"/>
  <c r="N65" i="13"/>
  <c r="W64" i="13"/>
  <c r="V64" i="13"/>
  <c r="U64" i="13"/>
  <c r="T64" i="13"/>
  <c r="S64" i="13"/>
  <c r="R64" i="13"/>
  <c r="Q64" i="13"/>
  <c r="P64" i="13"/>
  <c r="O64" i="13"/>
  <c r="N64" i="13"/>
  <c r="W63" i="13"/>
  <c r="V63" i="13"/>
  <c r="U63" i="13"/>
  <c r="T63" i="13"/>
  <c r="S63" i="13"/>
  <c r="R63" i="13"/>
  <c r="Q63" i="13"/>
  <c r="P63" i="13"/>
  <c r="O63" i="13"/>
  <c r="N63" i="13"/>
  <c r="W62" i="13"/>
  <c r="V62" i="13"/>
  <c r="U62" i="13"/>
  <c r="T62" i="13"/>
  <c r="S62" i="13"/>
  <c r="R62" i="13"/>
  <c r="Q62" i="13"/>
  <c r="P62" i="13"/>
  <c r="O62" i="13"/>
  <c r="N62" i="13"/>
  <c r="W61" i="13"/>
  <c r="V61" i="13"/>
  <c r="U61" i="13"/>
  <c r="T61" i="13"/>
  <c r="S61" i="13"/>
  <c r="R61" i="13"/>
  <c r="Q61" i="13"/>
  <c r="P61" i="13"/>
  <c r="O61" i="13"/>
  <c r="N61" i="13"/>
  <c r="W60" i="13"/>
  <c r="V60" i="13"/>
  <c r="U60" i="13"/>
  <c r="T60" i="13"/>
  <c r="S60" i="13"/>
  <c r="R60" i="13"/>
  <c r="Q60" i="13"/>
  <c r="P60" i="13"/>
  <c r="O60" i="13"/>
  <c r="N60" i="13"/>
  <c r="W59" i="13"/>
  <c r="V59" i="13"/>
  <c r="U59" i="13"/>
  <c r="T59" i="13"/>
  <c r="S59" i="13"/>
  <c r="R59" i="13"/>
  <c r="Q59" i="13"/>
  <c r="P59" i="13"/>
  <c r="O59" i="13"/>
  <c r="N59" i="13"/>
  <c r="W58" i="13"/>
  <c r="V58" i="13"/>
  <c r="U58" i="13"/>
  <c r="T58" i="13"/>
  <c r="S58" i="13"/>
  <c r="R58" i="13"/>
  <c r="Q58" i="13"/>
  <c r="P58" i="13"/>
  <c r="O58" i="13"/>
  <c r="N58" i="13"/>
  <c r="W57" i="13"/>
  <c r="V57" i="13"/>
  <c r="U57" i="13"/>
  <c r="T57" i="13"/>
  <c r="S57" i="13"/>
  <c r="R57" i="13"/>
  <c r="Q57" i="13"/>
  <c r="P57" i="13"/>
  <c r="O57" i="13"/>
  <c r="N57" i="13"/>
  <c r="W56" i="13"/>
  <c r="V56" i="13"/>
  <c r="U56" i="13"/>
  <c r="T56" i="13"/>
  <c r="S56" i="13"/>
  <c r="R56" i="13"/>
  <c r="Q56" i="13"/>
  <c r="P56" i="13"/>
  <c r="O56" i="13"/>
  <c r="N56" i="13"/>
  <c r="W55" i="13"/>
  <c r="V55" i="13"/>
  <c r="U55" i="13"/>
  <c r="T55" i="13"/>
  <c r="S55" i="13"/>
  <c r="R55" i="13"/>
  <c r="Q55" i="13"/>
  <c r="P55" i="13"/>
  <c r="O55" i="13"/>
  <c r="N55" i="13"/>
  <c r="W54" i="13"/>
  <c r="V54" i="13"/>
  <c r="U54" i="13"/>
  <c r="T54" i="13"/>
  <c r="S54" i="13"/>
  <c r="R54" i="13"/>
  <c r="Q54" i="13"/>
  <c r="P54" i="13"/>
  <c r="O54" i="13"/>
  <c r="N54" i="13"/>
  <c r="W53" i="13"/>
  <c r="V53" i="13"/>
  <c r="U53" i="13"/>
  <c r="T53" i="13"/>
  <c r="S53" i="13"/>
  <c r="R53" i="13"/>
  <c r="Q53" i="13"/>
  <c r="P53" i="13"/>
  <c r="O53" i="13"/>
  <c r="N53" i="13"/>
  <c r="W52" i="13"/>
  <c r="V52" i="13"/>
  <c r="U52" i="13"/>
  <c r="T52" i="13"/>
  <c r="S52" i="13"/>
  <c r="R52" i="13"/>
  <c r="Q52" i="13"/>
  <c r="P52" i="13"/>
  <c r="O52" i="13"/>
  <c r="N52" i="13"/>
  <c r="W51" i="13"/>
  <c r="V51" i="13"/>
  <c r="U51" i="13"/>
  <c r="T51" i="13"/>
  <c r="S51" i="13"/>
  <c r="R51" i="13"/>
  <c r="Q51" i="13"/>
  <c r="P51" i="13"/>
  <c r="O51" i="13"/>
  <c r="N51" i="13"/>
  <c r="W50" i="13"/>
  <c r="V50" i="13"/>
  <c r="U50" i="13"/>
  <c r="T50" i="13"/>
  <c r="S50" i="13"/>
  <c r="R50" i="13"/>
  <c r="Q50" i="13"/>
  <c r="P50" i="13"/>
  <c r="O50" i="13"/>
  <c r="N50" i="13"/>
  <c r="W49" i="13"/>
  <c r="V49" i="13"/>
  <c r="U49" i="13"/>
  <c r="T49" i="13"/>
  <c r="S49" i="13"/>
  <c r="R49" i="13"/>
  <c r="Q49" i="13"/>
  <c r="P49" i="13"/>
  <c r="O49" i="13"/>
  <c r="N49" i="13"/>
  <c r="W48" i="13"/>
  <c r="V48" i="13"/>
  <c r="U48" i="13"/>
  <c r="T48" i="13"/>
  <c r="S48" i="13"/>
  <c r="R48" i="13"/>
  <c r="Q48" i="13"/>
  <c r="P48" i="13"/>
  <c r="O48" i="13"/>
  <c r="N48" i="13"/>
  <c r="W47" i="13"/>
  <c r="V47" i="13"/>
  <c r="U47" i="13"/>
  <c r="T47" i="13"/>
  <c r="S47" i="13"/>
  <c r="R47" i="13"/>
  <c r="Q47" i="13"/>
  <c r="P47" i="13"/>
  <c r="O47" i="13"/>
  <c r="N47" i="13"/>
  <c r="W46" i="13"/>
  <c r="V46" i="13"/>
  <c r="U46" i="13"/>
  <c r="T46" i="13"/>
  <c r="S46" i="13"/>
  <c r="R46" i="13"/>
  <c r="Q46" i="13"/>
  <c r="P46" i="13"/>
  <c r="O46" i="13"/>
  <c r="N46" i="13"/>
  <c r="W45" i="13"/>
  <c r="V45" i="13"/>
  <c r="U45" i="13"/>
  <c r="T45" i="13"/>
  <c r="S45" i="13"/>
  <c r="R45" i="13"/>
  <c r="Q45" i="13"/>
  <c r="P45" i="13"/>
  <c r="O45" i="13"/>
  <c r="N45" i="13"/>
  <c r="W44" i="13"/>
  <c r="V44" i="13"/>
  <c r="U44" i="13"/>
  <c r="T44" i="13"/>
  <c r="S44" i="13"/>
  <c r="R44" i="13"/>
  <c r="Q44" i="13"/>
  <c r="P44" i="13"/>
  <c r="O44" i="13"/>
  <c r="N44" i="13"/>
  <c r="W43" i="13"/>
  <c r="V43" i="13"/>
  <c r="U43" i="13"/>
  <c r="T43" i="13"/>
  <c r="S43" i="13"/>
  <c r="R43" i="13"/>
  <c r="Q43" i="13"/>
  <c r="P43" i="13"/>
  <c r="O43" i="13"/>
  <c r="N43" i="13"/>
  <c r="W42" i="13"/>
  <c r="V42" i="13"/>
  <c r="U42" i="13"/>
  <c r="T42" i="13"/>
  <c r="S42" i="13"/>
  <c r="R42" i="13"/>
  <c r="Q42" i="13"/>
  <c r="P42" i="13"/>
  <c r="O42" i="13"/>
  <c r="N42" i="13"/>
  <c r="W41" i="13"/>
  <c r="V41" i="13"/>
  <c r="U41" i="13"/>
  <c r="T41" i="13"/>
  <c r="S41" i="13"/>
  <c r="R41" i="13"/>
  <c r="Q41" i="13"/>
  <c r="P41" i="13"/>
  <c r="O41" i="13"/>
  <c r="N41" i="13"/>
  <c r="W40" i="13"/>
  <c r="V40" i="13"/>
  <c r="U40" i="13"/>
  <c r="T40" i="13"/>
  <c r="S40" i="13"/>
  <c r="R40" i="13"/>
  <c r="Q40" i="13"/>
  <c r="P40" i="13"/>
  <c r="O40" i="13"/>
  <c r="N40" i="13"/>
  <c r="W35" i="13"/>
  <c r="V35" i="13"/>
  <c r="U35" i="13"/>
  <c r="T35" i="13"/>
  <c r="S35" i="13"/>
  <c r="R35" i="13"/>
  <c r="Q35" i="13"/>
  <c r="P35" i="13"/>
  <c r="O35" i="13"/>
  <c r="N35" i="13"/>
  <c r="W34" i="13"/>
  <c r="V34" i="13"/>
  <c r="U34" i="13"/>
  <c r="T34" i="13"/>
  <c r="S34" i="13"/>
  <c r="R34" i="13"/>
  <c r="Q34" i="13"/>
  <c r="P34" i="13"/>
  <c r="O34" i="13"/>
  <c r="N34" i="13"/>
  <c r="W33" i="13"/>
  <c r="V33" i="13"/>
  <c r="U33" i="13"/>
  <c r="T33" i="13"/>
  <c r="S33" i="13"/>
  <c r="R33" i="13"/>
  <c r="Q33" i="13"/>
  <c r="P33" i="13"/>
  <c r="O33" i="13"/>
  <c r="N33" i="13"/>
  <c r="W32" i="13"/>
  <c r="V32" i="13"/>
  <c r="U32" i="13"/>
  <c r="T32" i="13"/>
  <c r="S32" i="13"/>
  <c r="R32" i="13"/>
  <c r="Q32" i="13"/>
  <c r="P32" i="13"/>
  <c r="O32" i="13"/>
  <c r="N32" i="13"/>
  <c r="W31" i="13"/>
  <c r="V31" i="13"/>
  <c r="U31" i="13"/>
  <c r="T31" i="13"/>
  <c r="S31" i="13"/>
  <c r="R31" i="13"/>
  <c r="Q31" i="13"/>
  <c r="P31" i="13"/>
  <c r="O31" i="13"/>
  <c r="N31" i="13"/>
  <c r="W30" i="13"/>
  <c r="V30" i="13"/>
  <c r="U30" i="13"/>
  <c r="T30" i="13"/>
  <c r="S30" i="13"/>
  <c r="R30" i="13"/>
  <c r="Q30" i="13"/>
  <c r="P30" i="13"/>
  <c r="O30" i="13"/>
  <c r="N30" i="13"/>
  <c r="W29" i="13"/>
  <c r="V29" i="13"/>
  <c r="U29" i="13"/>
  <c r="T29" i="13"/>
  <c r="S29" i="13"/>
  <c r="R29" i="13"/>
  <c r="Q29" i="13"/>
  <c r="P29" i="13"/>
  <c r="O29" i="13"/>
  <c r="N29" i="13"/>
  <c r="W28" i="13"/>
  <c r="V28" i="13"/>
  <c r="U28" i="13"/>
  <c r="T28" i="13"/>
  <c r="S28" i="13"/>
  <c r="R28" i="13"/>
  <c r="Q28" i="13"/>
  <c r="P28" i="13"/>
  <c r="O28" i="13"/>
  <c r="N28" i="13"/>
  <c r="W27" i="13"/>
  <c r="V27" i="13"/>
  <c r="U27" i="13"/>
  <c r="T27" i="13"/>
  <c r="S27" i="13"/>
  <c r="R27" i="13"/>
  <c r="Q27" i="13"/>
  <c r="P27" i="13"/>
  <c r="O27" i="13"/>
  <c r="N27" i="13"/>
  <c r="W26" i="13"/>
  <c r="V26" i="13"/>
  <c r="U26" i="13"/>
  <c r="T26" i="13"/>
  <c r="S26" i="13"/>
  <c r="R26" i="13"/>
  <c r="Q26" i="13"/>
  <c r="P26" i="13"/>
  <c r="O26" i="13"/>
  <c r="N26" i="13"/>
  <c r="W25" i="13"/>
  <c r="V25" i="13"/>
  <c r="U25" i="13"/>
  <c r="T25" i="13"/>
  <c r="S25" i="13"/>
  <c r="R25" i="13"/>
  <c r="Q25" i="13"/>
  <c r="P25" i="13"/>
  <c r="O25" i="13"/>
  <c r="N25" i="13"/>
  <c r="W24" i="13"/>
  <c r="V24" i="13"/>
  <c r="U24" i="13"/>
  <c r="T24" i="13"/>
  <c r="S24" i="13"/>
  <c r="R24" i="13"/>
  <c r="Q24" i="13"/>
  <c r="P24" i="13"/>
  <c r="O24" i="13"/>
  <c r="N24" i="13"/>
  <c r="W23" i="13"/>
  <c r="V23" i="13"/>
  <c r="U23" i="13"/>
  <c r="T23" i="13"/>
  <c r="S23" i="13"/>
  <c r="R23" i="13"/>
  <c r="Q23" i="13"/>
  <c r="P23" i="13"/>
  <c r="O23" i="13"/>
  <c r="N23" i="13"/>
  <c r="W22" i="13"/>
  <c r="V22" i="13"/>
  <c r="U22" i="13"/>
  <c r="T22" i="13"/>
  <c r="S22" i="13"/>
  <c r="R22" i="13"/>
  <c r="Q22" i="13"/>
  <c r="P22" i="13"/>
  <c r="O22" i="13"/>
  <c r="N22" i="13"/>
  <c r="W21" i="13"/>
  <c r="V21" i="13"/>
  <c r="U21" i="13"/>
  <c r="T21" i="13"/>
  <c r="S21" i="13"/>
  <c r="R21" i="13"/>
  <c r="Q21" i="13"/>
  <c r="P21" i="13"/>
  <c r="O21" i="13"/>
  <c r="N21" i="13"/>
  <c r="W20" i="13"/>
  <c r="V20" i="13"/>
  <c r="U20" i="13"/>
  <c r="T20" i="13"/>
  <c r="S20" i="13"/>
  <c r="R20" i="13"/>
  <c r="Q20" i="13"/>
  <c r="P20" i="13"/>
  <c r="O20" i="13"/>
  <c r="N20" i="13"/>
  <c r="W19" i="13"/>
  <c r="V19" i="13"/>
  <c r="U19" i="13"/>
  <c r="T19" i="13"/>
  <c r="S19" i="13"/>
  <c r="R19" i="13"/>
  <c r="Q19" i="13"/>
  <c r="P19" i="13"/>
  <c r="O19" i="13"/>
  <c r="N19" i="13"/>
  <c r="W18" i="13"/>
  <c r="V18" i="13"/>
  <c r="U18" i="13"/>
  <c r="T18" i="13"/>
  <c r="S18" i="13"/>
  <c r="R18" i="13"/>
  <c r="Q18" i="13"/>
  <c r="P18" i="13"/>
  <c r="O18" i="13"/>
  <c r="N18" i="13"/>
  <c r="W17" i="13"/>
  <c r="V17" i="13"/>
  <c r="U17" i="13"/>
  <c r="T17" i="13"/>
  <c r="S17" i="13"/>
  <c r="R17" i="13"/>
  <c r="Q17" i="13"/>
  <c r="P17" i="13"/>
  <c r="O17" i="13"/>
  <c r="N17" i="13"/>
  <c r="W16" i="13"/>
  <c r="V16" i="13"/>
  <c r="U16" i="13"/>
  <c r="T16" i="13"/>
  <c r="S16" i="13"/>
  <c r="R16" i="13"/>
  <c r="Q16" i="13"/>
  <c r="P16" i="13"/>
  <c r="O16" i="13"/>
  <c r="N16" i="13"/>
  <c r="W15" i="13"/>
  <c r="V15" i="13"/>
  <c r="U15" i="13"/>
  <c r="T15" i="13"/>
  <c r="S15" i="13"/>
  <c r="R15" i="13"/>
  <c r="Q15" i="13"/>
  <c r="P15" i="13"/>
  <c r="O15" i="13"/>
  <c r="N15" i="13"/>
  <c r="W14" i="13"/>
  <c r="V14" i="13"/>
  <c r="U14" i="13"/>
  <c r="T14" i="13"/>
  <c r="S14" i="13"/>
  <c r="R14" i="13"/>
  <c r="Q14" i="13"/>
  <c r="P14" i="13"/>
  <c r="O14" i="13"/>
  <c r="N14" i="13"/>
  <c r="W13" i="13"/>
  <c r="V13" i="13"/>
  <c r="U13" i="13"/>
  <c r="T13" i="13"/>
  <c r="S13" i="13"/>
  <c r="R13" i="13"/>
  <c r="Q13" i="13"/>
  <c r="P13" i="13"/>
  <c r="O13" i="13"/>
  <c r="N13" i="13"/>
  <c r="W12" i="13"/>
  <c r="V12" i="13"/>
  <c r="U12" i="13"/>
  <c r="T12" i="13"/>
  <c r="S12" i="13"/>
  <c r="R12" i="13"/>
  <c r="Q12" i="13"/>
  <c r="P12" i="13"/>
  <c r="O12" i="13"/>
  <c r="N12" i="13"/>
  <c r="W11" i="13"/>
  <c r="V11" i="13"/>
  <c r="U11" i="13"/>
  <c r="T11" i="13"/>
  <c r="S11" i="13"/>
  <c r="R11" i="13"/>
  <c r="Q11" i="13"/>
  <c r="P11" i="13"/>
  <c r="O11" i="13"/>
  <c r="N11" i="13"/>
  <c r="W10" i="13"/>
  <c r="V10" i="13"/>
  <c r="U10" i="13"/>
  <c r="T10" i="13"/>
  <c r="S10" i="13"/>
  <c r="R10" i="13"/>
  <c r="Q10" i="13"/>
  <c r="P10" i="13"/>
  <c r="O10" i="13"/>
  <c r="N10" i="13"/>
  <c r="W9" i="13"/>
  <c r="V9" i="13"/>
  <c r="U9" i="13"/>
  <c r="T9" i="13"/>
  <c r="S9" i="13"/>
  <c r="R9" i="13"/>
  <c r="Q9" i="13"/>
  <c r="P9" i="13"/>
  <c r="O9" i="13"/>
  <c r="N9" i="13"/>
  <c r="W8" i="13"/>
  <c r="V8" i="13"/>
  <c r="U8" i="13"/>
  <c r="T8" i="13"/>
  <c r="S8" i="13"/>
  <c r="R8" i="13"/>
  <c r="Q8" i="13"/>
  <c r="P8" i="13"/>
  <c r="O8" i="13"/>
  <c r="N8" i="13"/>
  <c r="W7" i="13"/>
  <c r="V7" i="13"/>
  <c r="U7" i="13"/>
  <c r="T7" i="13"/>
  <c r="S7" i="13"/>
  <c r="R7" i="13"/>
  <c r="Q7" i="13"/>
  <c r="P7" i="13"/>
  <c r="O7" i="13"/>
  <c r="N7" i="13"/>
  <c r="W6" i="13"/>
  <c r="V6" i="13"/>
  <c r="U6" i="13"/>
  <c r="T6" i="13"/>
  <c r="S6" i="13"/>
  <c r="R6" i="13"/>
  <c r="Q6" i="13"/>
  <c r="P6" i="13"/>
  <c r="O6" i="13"/>
  <c r="N6" i="13"/>
  <c r="Y69" i="6" l="1"/>
  <c r="X69" i="6"/>
  <c r="W69" i="6"/>
  <c r="V69" i="6"/>
  <c r="U69" i="6"/>
  <c r="T69" i="6"/>
  <c r="S69" i="6"/>
  <c r="R69" i="6"/>
  <c r="Q69" i="6"/>
  <c r="P69" i="6"/>
  <c r="O69" i="6"/>
  <c r="Y68" i="6"/>
  <c r="X68" i="6"/>
  <c r="W68" i="6"/>
  <c r="V68" i="6"/>
  <c r="U68" i="6"/>
  <c r="T68" i="6"/>
  <c r="S68" i="6"/>
  <c r="R68" i="6"/>
  <c r="Q68" i="6"/>
  <c r="P68" i="6"/>
  <c r="O68" i="6"/>
  <c r="Y67" i="6"/>
  <c r="X67" i="6"/>
  <c r="W67" i="6"/>
  <c r="V67" i="6"/>
  <c r="U67" i="6"/>
  <c r="T67" i="6"/>
  <c r="S67" i="6"/>
  <c r="R67" i="6"/>
  <c r="Q67" i="6"/>
  <c r="P67" i="6"/>
  <c r="O67" i="6"/>
  <c r="Y66" i="6"/>
  <c r="X66" i="6"/>
  <c r="W66" i="6"/>
  <c r="V66" i="6"/>
  <c r="U66" i="6"/>
  <c r="T66" i="6"/>
  <c r="S66" i="6"/>
  <c r="R66" i="6"/>
  <c r="Q66" i="6"/>
  <c r="P66" i="6"/>
  <c r="O66" i="6"/>
  <c r="Y65" i="6"/>
  <c r="X65" i="6"/>
  <c r="W65" i="6"/>
  <c r="V65" i="6"/>
  <c r="U65" i="6"/>
  <c r="T65" i="6"/>
  <c r="S65" i="6"/>
  <c r="R65" i="6"/>
  <c r="Q65" i="6"/>
  <c r="P65" i="6"/>
  <c r="O65" i="6"/>
  <c r="Y64" i="6"/>
  <c r="X64" i="6"/>
  <c r="W64" i="6"/>
  <c r="V64" i="6"/>
  <c r="U64" i="6"/>
  <c r="T64" i="6"/>
  <c r="S64" i="6"/>
  <c r="R64" i="6"/>
  <c r="Q64" i="6"/>
  <c r="P64" i="6"/>
  <c r="O64" i="6"/>
  <c r="Y63" i="6"/>
  <c r="X63" i="6"/>
  <c r="W63" i="6"/>
  <c r="V63" i="6"/>
  <c r="U63" i="6"/>
  <c r="T63" i="6"/>
  <c r="S63" i="6"/>
  <c r="R63" i="6"/>
  <c r="Q63" i="6"/>
  <c r="P63" i="6"/>
  <c r="O63" i="6"/>
  <c r="Y62" i="6"/>
  <c r="X62" i="6"/>
  <c r="W62" i="6"/>
  <c r="V62" i="6"/>
  <c r="U62" i="6"/>
  <c r="T62" i="6"/>
  <c r="S62" i="6"/>
  <c r="R62" i="6"/>
  <c r="Q62" i="6"/>
  <c r="P62" i="6"/>
  <c r="O62" i="6"/>
  <c r="Y61" i="6"/>
  <c r="X61" i="6"/>
  <c r="W61" i="6"/>
  <c r="V61" i="6"/>
  <c r="U61" i="6"/>
  <c r="T61" i="6"/>
  <c r="S61" i="6"/>
  <c r="R61" i="6"/>
  <c r="Q61" i="6"/>
  <c r="P61" i="6"/>
  <c r="O61" i="6"/>
  <c r="Y60" i="6"/>
  <c r="X60" i="6"/>
  <c r="W60" i="6"/>
  <c r="V60" i="6"/>
  <c r="U60" i="6"/>
  <c r="T60" i="6"/>
  <c r="S60" i="6"/>
  <c r="R60" i="6"/>
  <c r="Q60" i="6"/>
  <c r="P60" i="6"/>
  <c r="O60" i="6"/>
  <c r="Y59" i="6"/>
  <c r="X59" i="6"/>
  <c r="W59" i="6"/>
  <c r="V59" i="6"/>
  <c r="U59" i="6"/>
  <c r="T59" i="6"/>
  <c r="S59" i="6"/>
  <c r="R59" i="6"/>
  <c r="Q59" i="6"/>
  <c r="P59" i="6"/>
  <c r="O59" i="6"/>
  <c r="Y58" i="6"/>
  <c r="X58" i="6"/>
  <c r="W58" i="6"/>
  <c r="V58" i="6"/>
  <c r="U58" i="6"/>
  <c r="T58" i="6"/>
  <c r="S58" i="6"/>
  <c r="R58" i="6"/>
  <c r="Q58" i="6"/>
  <c r="P58" i="6"/>
  <c r="O58" i="6"/>
  <c r="Y57" i="6"/>
  <c r="X57" i="6"/>
  <c r="W57" i="6"/>
  <c r="V57" i="6"/>
  <c r="U57" i="6"/>
  <c r="T57" i="6"/>
  <c r="S57" i="6"/>
  <c r="R57" i="6"/>
  <c r="Q57" i="6"/>
  <c r="P57" i="6"/>
  <c r="O57" i="6"/>
  <c r="Y56" i="6"/>
  <c r="X56" i="6"/>
  <c r="W56" i="6"/>
  <c r="V56" i="6"/>
  <c r="U56" i="6"/>
  <c r="T56" i="6"/>
  <c r="S56" i="6"/>
  <c r="R56" i="6"/>
  <c r="Q56" i="6"/>
  <c r="P56" i="6"/>
  <c r="O56" i="6"/>
  <c r="Y55" i="6"/>
  <c r="X55" i="6"/>
  <c r="W55" i="6"/>
  <c r="V55" i="6"/>
  <c r="U55" i="6"/>
  <c r="T55" i="6"/>
  <c r="S55" i="6"/>
  <c r="R55" i="6"/>
  <c r="Q55" i="6"/>
  <c r="P55" i="6"/>
  <c r="O55" i="6"/>
  <c r="Y54" i="6"/>
  <c r="X54" i="6"/>
  <c r="W54" i="6"/>
  <c r="V54" i="6"/>
  <c r="U54" i="6"/>
  <c r="T54" i="6"/>
  <c r="S54" i="6"/>
  <c r="R54" i="6"/>
  <c r="Q54" i="6"/>
  <c r="P54" i="6"/>
  <c r="O54" i="6"/>
  <c r="Y53" i="6"/>
  <c r="X53" i="6"/>
  <c r="W53" i="6"/>
  <c r="V53" i="6"/>
  <c r="U53" i="6"/>
  <c r="T53" i="6"/>
  <c r="S53" i="6"/>
  <c r="R53" i="6"/>
  <c r="Q53" i="6"/>
  <c r="P53" i="6"/>
  <c r="O53" i="6"/>
  <c r="Y52" i="6"/>
  <c r="X52" i="6"/>
  <c r="W52" i="6"/>
  <c r="V52" i="6"/>
  <c r="U52" i="6"/>
  <c r="T52" i="6"/>
  <c r="S52" i="6"/>
  <c r="R52" i="6"/>
  <c r="Q52" i="6"/>
  <c r="P52" i="6"/>
  <c r="O52" i="6"/>
  <c r="Y51" i="6"/>
  <c r="X51" i="6"/>
  <c r="W51" i="6"/>
  <c r="V51" i="6"/>
  <c r="U51" i="6"/>
  <c r="T51" i="6"/>
  <c r="S51" i="6"/>
  <c r="R51" i="6"/>
  <c r="Q51" i="6"/>
  <c r="P51" i="6"/>
  <c r="O51" i="6"/>
  <c r="Y50" i="6"/>
  <c r="X50" i="6"/>
  <c r="W50" i="6"/>
  <c r="V50" i="6"/>
  <c r="U50" i="6"/>
  <c r="T50" i="6"/>
  <c r="S50" i="6"/>
  <c r="R50" i="6"/>
  <c r="Q50" i="6"/>
  <c r="P50" i="6"/>
  <c r="O50" i="6"/>
  <c r="Y49" i="6"/>
  <c r="X49" i="6"/>
  <c r="W49" i="6"/>
  <c r="V49" i="6"/>
  <c r="U49" i="6"/>
  <c r="T49" i="6"/>
  <c r="S49" i="6"/>
  <c r="R49" i="6"/>
  <c r="Q49" i="6"/>
  <c r="P49" i="6"/>
  <c r="O49" i="6"/>
  <c r="Y48" i="6"/>
  <c r="X48" i="6"/>
  <c r="W48" i="6"/>
  <c r="V48" i="6"/>
  <c r="U48" i="6"/>
  <c r="T48" i="6"/>
  <c r="S48" i="6"/>
  <c r="R48" i="6"/>
  <c r="Q48" i="6"/>
  <c r="P48" i="6"/>
  <c r="O48" i="6"/>
  <c r="Y47" i="6"/>
  <c r="X47" i="6"/>
  <c r="W47" i="6"/>
  <c r="V47" i="6"/>
  <c r="U47" i="6"/>
  <c r="T47" i="6"/>
  <c r="S47" i="6"/>
  <c r="R47" i="6"/>
  <c r="Q47" i="6"/>
  <c r="P47" i="6"/>
  <c r="O47" i="6"/>
  <c r="Y46" i="6"/>
  <c r="X46" i="6"/>
  <c r="W46" i="6"/>
  <c r="V46" i="6"/>
  <c r="U46" i="6"/>
  <c r="T46" i="6"/>
  <c r="S46" i="6"/>
  <c r="R46" i="6"/>
  <c r="Q46" i="6"/>
  <c r="P46" i="6"/>
  <c r="O46" i="6"/>
  <c r="Y45" i="6"/>
  <c r="X45" i="6"/>
  <c r="W45" i="6"/>
  <c r="V45" i="6"/>
  <c r="U45" i="6"/>
  <c r="T45" i="6"/>
  <c r="S45" i="6"/>
  <c r="R45" i="6"/>
  <c r="Q45" i="6"/>
  <c r="P45" i="6"/>
  <c r="O45" i="6"/>
  <c r="Y44" i="6"/>
  <c r="X44" i="6"/>
  <c r="W44" i="6"/>
  <c r="V44" i="6"/>
  <c r="U44" i="6"/>
  <c r="T44" i="6"/>
  <c r="S44" i="6"/>
  <c r="R44" i="6"/>
  <c r="Q44" i="6"/>
  <c r="P44" i="6"/>
  <c r="O44" i="6"/>
  <c r="Y43" i="6"/>
  <c r="X43" i="6"/>
  <c r="W43" i="6"/>
  <c r="V43" i="6"/>
  <c r="U43" i="6"/>
  <c r="T43" i="6"/>
  <c r="S43" i="6"/>
  <c r="R43" i="6"/>
  <c r="Q43" i="6"/>
  <c r="P43" i="6"/>
  <c r="O43" i="6"/>
  <c r="Y42" i="6"/>
  <c r="X42" i="6"/>
  <c r="W42" i="6"/>
  <c r="V42" i="6"/>
  <c r="U42" i="6"/>
  <c r="T42" i="6"/>
  <c r="S42" i="6"/>
  <c r="R42" i="6"/>
  <c r="Q42" i="6"/>
  <c r="P42" i="6"/>
  <c r="O42" i="6"/>
  <c r="Y41" i="6"/>
  <c r="X41" i="6"/>
  <c r="W41" i="6"/>
  <c r="V41" i="6"/>
  <c r="U41" i="6"/>
  <c r="T41" i="6"/>
  <c r="S41" i="6"/>
  <c r="R41" i="6"/>
  <c r="Q41" i="6"/>
  <c r="P41" i="6"/>
  <c r="O41" i="6"/>
  <c r="Y40" i="6"/>
  <c r="X40" i="6"/>
  <c r="W40" i="6"/>
  <c r="V40" i="6"/>
  <c r="U40" i="6"/>
  <c r="T40" i="6"/>
  <c r="S40" i="6"/>
  <c r="R40" i="6"/>
  <c r="Q40" i="6"/>
  <c r="P40" i="6"/>
  <c r="O40" i="6"/>
  <c r="Y35" i="6"/>
  <c r="X35" i="6"/>
  <c r="W35" i="6"/>
  <c r="V35" i="6"/>
  <c r="U35" i="6"/>
  <c r="T35" i="6"/>
  <c r="S35" i="6"/>
  <c r="R35" i="6"/>
  <c r="Q35" i="6"/>
  <c r="P35" i="6"/>
  <c r="O35" i="6"/>
  <c r="Y34" i="6"/>
  <c r="X34" i="6"/>
  <c r="W34" i="6"/>
  <c r="V34" i="6"/>
  <c r="U34" i="6"/>
  <c r="T34" i="6"/>
  <c r="S34" i="6"/>
  <c r="R34" i="6"/>
  <c r="Q34" i="6"/>
  <c r="P34" i="6"/>
  <c r="O34" i="6"/>
  <c r="Y33" i="6"/>
  <c r="X33" i="6"/>
  <c r="W33" i="6"/>
  <c r="V33" i="6"/>
  <c r="U33" i="6"/>
  <c r="T33" i="6"/>
  <c r="S33" i="6"/>
  <c r="R33" i="6"/>
  <c r="Q33" i="6"/>
  <c r="P33" i="6"/>
  <c r="O33" i="6"/>
  <c r="Y32" i="6"/>
  <c r="X32" i="6"/>
  <c r="W32" i="6"/>
  <c r="V32" i="6"/>
  <c r="U32" i="6"/>
  <c r="T32" i="6"/>
  <c r="S32" i="6"/>
  <c r="R32" i="6"/>
  <c r="Q32" i="6"/>
  <c r="P32" i="6"/>
  <c r="O32" i="6"/>
  <c r="Y31" i="6"/>
  <c r="X31" i="6"/>
  <c r="W31" i="6"/>
  <c r="V31" i="6"/>
  <c r="U31" i="6"/>
  <c r="T31" i="6"/>
  <c r="S31" i="6"/>
  <c r="R31" i="6"/>
  <c r="Q31" i="6"/>
  <c r="P31" i="6"/>
  <c r="O31" i="6"/>
  <c r="Y30" i="6"/>
  <c r="X30" i="6"/>
  <c r="W30" i="6"/>
  <c r="V30" i="6"/>
  <c r="U30" i="6"/>
  <c r="T30" i="6"/>
  <c r="S30" i="6"/>
  <c r="R30" i="6"/>
  <c r="Q30" i="6"/>
  <c r="P30" i="6"/>
  <c r="O30" i="6"/>
  <c r="Y29" i="6"/>
  <c r="X29" i="6"/>
  <c r="W29" i="6"/>
  <c r="V29" i="6"/>
  <c r="U29" i="6"/>
  <c r="T29" i="6"/>
  <c r="S29" i="6"/>
  <c r="R29" i="6"/>
  <c r="Q29" i="6"/>
  <c r="P29" i="6"/>
  <c r="O29" i="6"/>
  <c r="Y28" i="6"/>
  <c r="X28" i="6"/>
  <c r="W28" i="6"/>
  <c r="V28" i="6"/>
  <c r="U28" i="6"/>
  <c r="T28" i="6"/>
  <c r="S28" i="6"/>
  <c r="R28" i="6"/>
  <c r="Q28" i="6"/>
  <c r="P28" i="6"/>
  <c r="O28" i="6"/>
  <c r="Y27" i="6"/>
  <c r="X27" i="6"/>
  <c r="W27" i="6"/>
  <c r="V27" i="6"/>
  <c r="U27" i="6"/>
  <c r="T27" i="6"/>
  <c r="S27" i="6"/>
  <c r="R27" i="6"/>
  <c r="Q27" i="6"/>
  <c r="P27" i="6"/>
  <c r="O27" i="6"/>
  <c r="Y26" i="6"/>
  <c r="X26" i="6"/>
  <c r="W26" i="6"/>
  <c r="V26" i="6"/>
  <c r="U26" i="6"/>
  <c r="T26" i="6"/>
  <c r="S26" i="6"/>
  <c r="R26" i="6"/>
  <c r="Q26" i="6"/>
  <c r="P26" i="6"/>
  <c r="O26" i="6"/>
  <c r="Y25" i="6"/>
  <c r="X25" i="6"/>
  <c r="W25" i="6"/>
  <c r="V25" i="6"/>
  <c r="U25" i="6"/>
  <c r="T25" i="6"/>
  <c r="S25" i="6"/>
  <c r="R25" i="6"/>
  <c r="Q25" i="6"/>
  <c r="P25" i="6"/>
  <c r="O25" i="6"/>
  <c r="Y24" i="6"/>
  <c r="X24" i="6"/>
  <c r="W24" i="6"/>
  <c r="V24" i="6"/>
  <c r="U24" i="6"/>
  <c r="T24" i="6"/>
  <c r="S24" i="6"/>
  <c r="R24" i="6"/>
  <c r="Q24" i="6"/>
  <c r="P24" i="6"/>
  <c r="O24" i="6"/>
  <c r="Y23" i="6"/>
  <c r="X23" i="6"/>
  <c r="W23" i="6"/>
  <c r="V23" i="6"/>
  <c r="U23" i="6"/>
  <c r="T23" i="6"/>
  <c r="S23" i="6"/>
  <c r="R23" i="6"/>
  <c r="Q23" i="6"/>
  <c r="P23" i="6"/>
  <c r="O23" i="6"/>
  <c r="Y22" i="6"/>
  <c r="X22" i="6"/>
  <c r="W22" i="6"/>
  <c r="V22" i="6"/>
  <c r="U22" i="6"/>
  <c r="T22" i="6"/>
  <c r="S22" i="6"/>
  <c r="R22" i="6"/>
  <c r="Q22" i="6"/>
  <c r="P22" i="6"/>
  <c r="O22" i="6"/>
  <c r="Y21" i="6"/>
  <c r="X21" i="6"/>
  <c r="W21" i="6"/>
  <c r="V21" i="6"/>
  <c r="U21" i="6"/>
  <c r="T21" i="6"/>
  <c r="S21" i="6"/>
  <c r="R21" i="6"/>
  <c r="Q21" i="6"/>
  <c r="P21" i="6"/>
  <c r="O21" i="6"/>
  <c r="Y20" i="6"/>
  <c r="X20" i="6"/>
  <c r="W20" i="6"/>
  <c r="V20" i="6"/>
  <c r="U20" i="6"/>
  <c r="T20" i="6"/>
  <c r="S20" i="6"/>
  <c r="R20" i="6"/>
  <c r="Q20" i="6"/>
  <c r="P20" i="6"/>
  <c r="O20" i="6"/>
  <c r="Y19" i="6"/>
  <c r="X19" i="6"/>
  <c r="W19" i="6"/>
  <c r="V19" i="6"/>
  <c r="U19" i="6"/>
  <c r="T19" i="6"/>
  <c r="S19" i="6"/>
  <c r="R19" i="6"/>
  <c r="Q19" i="6"/>
  <c r="P19" i="6"/>
  <c r="O19" i="6"/>
  <c r="Y18" i="6"/>
  <c r="X18" i="6"/>
  <c r="W18" i="6"/>
  <c r="V18" i="6"/>
  <c r="U18" i="6"/>
  <c r="T18" i="6"/>
  <c r="S18" i="6"/>
  <c r="R18" i="6"/>
  <c r="Q18" i="6"/>
  <c r="P18" i="6"/>
  <c r="O18" i="6"/>
  <c r="Y17" i="6"/>
  <c r="X17" i="6"/>
  <c r="W17" i="6"/>
  <c r="V17" i="6"/>
  <c r="U17" i="6"/>
  <c r="T17" i="6"/>
  <c r="S17" i="6"/>
  <c r="R17" i="6"/>
  <c r="Q17" i="6"/>
  <c r="P17" i="6"/>
  <c r="O17" i="6"/>
  <c r="Y16" i="6"/>
  <c r="X16" i="6"/>
  <c r="W16" i="6"/>
  <c r="V16" i="6"/>
  <c r="U16" i="6"/>
  <c r="T16" i="6"/>
  <c r="S16" i="6"/>
  <c r="R16" i="6"/>
  <c r="Q16" i="6"/>
  <c r="P16" i="6"/>
  <c r="O16" i="6"/>
  <c r="Y15" i="6"/>
  <c r="X15" i="6"/>
  <c r="W15" i="6"/>
  <c r="V15" i="6"/>
  <c r="U15" i="6"/>
  <c r="T15" i="6"/>
  <c r="S15" i="6"/>
  <c r="R15" i="6"/>
  <c r="Q15" i="6"/>
  <c r="P15" i="6"/>
  <c r="O15" i="6"/>
  <c r="Y14" i="6"/>
  <c r="X14" i="6"/>
  <c r="W14" i="6"/>
  <c r="V14" i="6"/>
  <c r="U14" i="6"/>
  <c r="T14" i="6"/>
  <c r="S14" i="6"/>
  <c r="R14" i="6"/>
  <c r="Q14" i="6"/>
  <c r="P14" i="6"/>
  <c r="O14" i="6"/>
  <c r="Y13" i="6"/>
  <c r="X13" i="6"/>
  <c r="W13" i="6"/>
  <c r="V13" i="6"/>
  <c r="U13" i="6"/>
  <c r="T13" i="6"/>
  <c r="S13" i="6"/>
  <c r="R13" i="6"/>
  <c r="Q13" i="6"/>
  <c r="P13" i="6"/>
  <c r="O13" i="6"/>
  <c r="Y12" i="6"/>
  <c r="X12" i="6"/>
  <c r="W12" i="6"/>
  <c r="V12" i="6"/>
  <c r="U12" i="6"/>
  <c r="T12" i="6"/>
  <c r="S12" i="6"/>
  <c r="R12" i="6"/>
  <c r="Q12" i="6"/>
  <c r="P12" i="6"/>
  <c r="O12" i="6"/>
  <c r="Y11" i="6"/>
  <c r="X11" i="6"/>
  <c r="W11" i="6"/>
  <c r="V11" i="6"/>
  <c r="U11" i="6"/>
  <c r="T11" i="6"/>
  <c r="S11" i="6"/>
  <c r="R11" i="6"/>
  <c r="Q11" i="6"/>
  <c r="P11" i="6"/>
  <c r="O11" i="6"/>
  <c r="Y10" i="6"/>
  <c r="X10" i="6"/>
  <c r="W10" i="6"/>
  <c r="V10" i="6"/>
  <c r="U10" i="6"/>
  <c r="T10" i="6"/>
  <c r="S10" i="6"/>
  <c r="R10" i="6"/>
  <c r="Q10" i="6"/>
  <c r="P10" i="6"/>
  <c r="O10" i="6"/>
  <c r="Y9" i="6"/>
  <c r="X9" i="6"/>
  <c r="W9" i="6"/>
  <c r="V9" i="6"/>
  <c r="U9" i="6"/>
  <c r="T9" i="6"/>
  <c r="S9" i="6"/>
  <c r="R9" i="6"/>
  <c r="Q9" i="6"/>
  <c r="P9" i="6"/>
  <c r="O9" i="6"/>
  <c r="Y8" i="6"/>
  <c r="X8" i="6"/>
  <c r="W8" i="6"/>
  <c r="V8" i="6"/>
  <c r="U8" i="6"/>
  <c r="T8" i="6"/>
  <c r="S8" i="6"/>
  <c r="R8" i="6"/>
  <c r="Q8" i="6"/>
  <c r="P8" i="6"/>
  <c r="O8" i="6"/>
  <c r="Y7" i="6"/>
  <c r="X7" i="6"/>
  <c r="W7" i="6"/>
  <c r="V7" i="6"/>
  <c r="U7" i="6"/>
  <c r="T7" i="6"/>
  <c r="S7" i="6"/>
  <c r="R7" i="6"/>
  <c r="Q7" i="6"/>
  <c r="P7" i="6"/>
  <c r="O7" i="6"/>
  <c r="Y6" i="6"/>
  <c r="X6" i="6"/>
  <c r="W6" i="6"/>
  <c r="V6" i="6"/>
  <c r="U6" i="6"/>
  <c r="T6" i="6"/>
  <c r="S6" i="6"/>
  <c r="R6" i="6"/>
  <c r="Q6" i="6"/>
  <c r="P6" i="6"/>
  <c r="O6" i="6"/>
  <c r="Y69" i="5"/>
  <c r="X69" i="5"/>
  <c r="W69" i="5"/>
  <c r="V69" i="5"/>
  <c r="U69" i="5"/>
  <c r="T69" i="5"/>
  <c r="S69" i="5"/>
  <c r="R69" i="5"/>
  <c r="Q69" i="5"/>
  <c r="P69" i="5"/>
  <c r="O69" i="5"/>
  <c r="Y68" i="5"/>
  <c r="X68" i="5"/>
  <c r="W68" i="5"/>
  <c r="V68" i="5"/>
  <c r="U68" i="5"/>
  <c r="T68" i="5"/>
  <c r="S68" i="5"/>
  <c r="R68" i="5"/>
  <c r="Q68" i="5"/>
  <c r="P68" i="5"/>
  <c r="O68" i="5"/>
  <c r="Y67" i="5"/>
  <c r="X67" i="5"/>
  <c r="W67" i="5"/>
  <c r="V67" i="5"/>
  <c r="U67" i="5"/>
  <c r="T67" i="5"/>
  <c r="S67" i="5"/>
  <c r="R67" i="5"/>
  <c r="Q67" i="5"/>
  <c r="P67" i="5"/>
  <c r="O67" i="5"/>
  <c r="Y66" i="5"/>
  <c r="X66" i="5"/>
  <c r="W66" i="5"/>
  <c r="V66" i="5"/>
  <c r="U66" i="5"/>
  <c r="T66" i="5"/>
  <c r="S66" i="5"/>
  <c r="R66" i="5"/>
  <c r="Q66" i="5"/>
  <c r="P66" i="5"/>
  <c r="O66" i="5"/>
  <c r="Y65" i="5"/>
  <c r="X65" i="5"/>
  <c r="W65" i="5"/>
  <c r="V65" i="5"/>
  <c r="U65" i="5"/>
  <c r="T65" i="5"/>
  <c r="S65" i="5"/>
  <c r="R65" i="5"/>
  <c r="Q65" i="5"/>
  <c r="P65" i="5"/>
  <c r="O65" i="5"/>
  <c r="Y64" i="5"/>
  <c r="X64" i="5"/>
  <c r="W64" i="5"/>
  <c r="V64" i="5"/>
  <c r="U64" i="5"/>
  <c r="T64" i="5"/>
  <c r="S64" i="5"/>
  <c r="R64" i="5"/>
  <c r="Q64" i="5"/>
  <c r="P64" i="5"/>
  <c r="O64" i="5"/>
  <c r="Y63" i="5"/>
  <c r="X63" i="5"/>
  <c r="W63" i="5"/>
  <c r="V63" i="5"/>
  <c r="U63" i="5"/>
  <c r="T63" i="5"/>
  <c r="S63" i="5"/>
  <c r="R63" i="5"/>
  <c r="Q63" i="5"/>
  <c r="P63" i="5"/>
  <c r="O63" i="5"/>
  <c r="Y62" i="5"/>
  <c r="X62" i="5"/>
  <c r="W62" i="5"/>
  <c r="V62" i="5"/>
  <c r="U62" i="5"/>
  <c r="T62" i="5"/>
  <c r="S62" i="5"/>
  <c r="R62" i="5"/>
  <c r="Q62" i="5"/>
  <c r="P62" i="5"/>
  <c r="O62" i="5"/>
  <c r="Y61" i="5"/>
  <c r="X61" i="5"/>
  <c r="W61" i="5"/>
  <c r="V61" i="5"/>
  <c r="U61" i="5"/>
  <c r="T61" i="5"/>
  <c r="S61" i="5"/>
  <c r="R61" i="5"/>
  <c r="Q61" i="5"/>
  <c r="P61" i="5"/>
  <c r="O61" i="5"/>
  <c r="Y60" i="5"/>
  <c r="X60" i="5"/>
  <c r="W60" i="5"/>
  <c r="V60" i="5"/>
  <c r="U60" i="5"/>
  <c r="T60" i="5"/>
  <c r="S60" i="5"/>
  <c r="R60" i="5"/>
  <c r="Q60" i="5"/>
  <c r="P60" i="5"/>
  <c r="O60" i="5"/>
  <c r="Y59" i="5"/>
  <c r="X59" i="5"/>
  <c r="W59" i="5"/>
  <c r="V59" i="5"/>
  <c r="U59" i="5"/>
  <c r="T59" i="5"/>
  <c r="S59" i="5"/>
  <c r="R59" i="5"/>
  <c r="Q59" i="5"/>
  <c r="P59" i="5"/>
  <c r="O59" i="5"/>
  <c r="Y58" i="5"/>
  <c r="X58" i="5"/>
  <c r="W58" i="5"/>
  <c r="V58" i="5"/>
  <c r="U58" i="5"/>
  <c r="T58" i="5"/>
  <c r="S58" i="5"/>
  <c r="R58" i="5"/>
  <c r="Q58" i="5"/>
  <c r="P58" i="5"/>
  <c r="O58" i="5"/>
  <c r="Y57" i="5"/>
  <c r="X57" i="5"/>
  <c r="W57" i="5"/>
  <c r="V57" i="5"/>
  <c r="U57" i="5"/>
  <c r="T57" i="5"/>
  <c r="S57" i="5"/>
  <c r="R57" i="5"/>
  <c r="Q57" i="5"/>
  <c r="P57" i="5"/>
  <c r="O57" i="5"/>
  <c r="Y56" i="5"/>
  <c r="X56" i="5"/>
  <c r="W56" i="5"/>
  <c r="V56" i="5"/>
  <c r="U56" i="5"/>
  <c r="T56" i="5"/>
  <c r="S56" i="5"/>
  <c r="R56" i="5"/>
  <c r="Q56" i="5"/>
  <c r="P56" i="5"/>
  <c r="O56" i="5"/>
  <c r="Y55" i="5"/>
  <c r="X55" i="5"/>
  <c r="W55" i="5"/>
  <c r="V55" i="5"/>
  <c r="U55" i="5"/>
  <c r="T55" i="5"/>
  <c r="S55" i="5"/>
  <c r="R55" i="5"/>
  <c r="Q55" i="5"/>
  <c r="P55" i="5"/>
  <c r="O55" i="5"/>
  <c r="Y54" i="5"/>
  <c r="X54" i="5"/>
  <c r="W54" i="5"/>
  <c r="V54" i="5"/>
  <c r="U54" i="5"/>
  <c r="T54" i="5"/>
  <c r="S54" i="5"/>
  <c r="R54" i="5"/>
  <c r="Q54" i="5"/>
  <c r="P54" i="5"/>
  <c r="O54" i="5"/>
  <c r="Y53" i="5"/>
  <c r="X53" i="5"/>
  <c r="W53" i="5"/>
  <c r="V53" i="5"/>
  <c r="U53" i="5"/>
  <c r="T53" i="5"/>
  <c r="S53" i="5"/>
  <c r="R53" i="5"/>
  <c r="Q53" i="5"/>
  <c r="P53" i="5"/>
  <c r="O53" i="5"/>
  <c r="Y52" i="5"/>
  <c r="X52" i="5"/>
  <c r="W52" i="5"/>
  <c r="V52" i="5"/>
  <c r="U52" i="5"/>
  <c r="T52" i="5"/>
  <c r="S52" i="5"/>
  <c r="R52" i="5"/>
  <c r="Q52" i="5"/>
  <c r="P52" i="5"/>
  <c r="O52" i="5"/>
  <c r="Y51" i="5"/>
  <c r="X51" i="5"/>
  <c r="W51" i="5"/>
  <c r="V51" i="5"/>
  <c r="U51" i="5"/>
  <c r="T51" i="5"/>
  <c r="S51" i="5"/>
  <c r="R51" i="5"/>
  <c r="Q51" i="5"/>
  <c r="P51" i="5"/>
  <c r="O51" i="5"/>
  <c r="Y50" i="5"/>
  <c r="X50" i="5"/>
  <c r="W50" i="5"/>
  <c r="V50" i="5"/>
  <c r="U50" i="5"/>
  <c r="T50" i="5"/>
  <c r="S50" i="5"/>
  <c r="R50" i="5"/>
  <c r="Q50" i="5"/>
  <c r="P50" i="5"/>
  <c r="O50" i="5"/>
  <c r="Y49" i="5"/>
  <c r="X49" i="5"/>
  <c r="W49" i="5"/>
  <c r="V49" i="5"/>
  <c r="U49" i="5"/>
  <c r="T49" i="5"/>
  <c r="S49" i="5"/>
  <c r="R49" i="5"/>
  <c r="Q49" i="5"/>
  <c r="P49" i="5"/>
  <c r="O49" i="5"/>
  <c r="Y48" i="5"/>
  <c r="X48" i="5"/>
  <c r="W48" i="5"/>
  <c r="V48" i="5"/>
  <c r="U48" i="5"/>
  <c r="T48" i="5"/>
  <c r="S48" i="5"/>
  <c r="R48" i="5"/>
  <c r="Q48" i="5"/>
  <c r="P48" i="5"/>
  <c r="O48" i="5"/>
  <c r="Y47" i="5"/>
  <c r="X47" i="5"/>
  <c r="W47" i="5"/>
  <c r="V47" i="5"/>
  <c r="U47" i="5"/>
  <c r="T47" i="5"/>
  <c r="S47" i="5"/>
  <c r="R47" i="5"/>
  <c r="Q47" i="5"/>
  <c r="P47" i="5"/>
  <c r="O47" i="5"/>
  <c r="Y46" i="5"/>
  <c r="X46" i="5"/>
  <c r="W46" i="5"/>
  <c r="V46" i="5"/>
  <c r="U46" i="5"/>
  <c r="T46" i="5"/>
  <c r="S46" i="5"/>
  <c r="R46" i="5"/>
  <c r="Q46" i="5"/>
  <c r="P46" i="5"/>
  <c r="O46" i="5"/>
  <c r="Y45" i="5"/>
  <c r="X45" i="5"/>
  <c r="W45" i="5"/>
  <c r="V45" i="5"/>
  <c r="U45" i="5"/>
  <c r="T45" i="5"/>
  <c r="S45" i="5"/>
  <c r="R45" i="5"/>
  <c r="Q45" i="5"/>
  <c r="P45" i="5"/>
  <c r="O45" i="5"/>
  <c r="Y44" i="5"/>
  <c r="X44" i="5"/>
  <c r="W44" i="5"/>
  <c r="V44" i="5"/>
  <c r="U44" i="5"/>
  <c r="T44" i="5"/>
  <c r="S44" i="5"/>
  <c r="R44" i="5"/>
  <c r="Q44" i="5"/>
  <c r="P44" i="5"/>
  <c r="O44" i="5"/>
  <c r="Y43" i="5"/>
  <c r="X43" i="5"/>
  <c r="W43" i="5"/>
  <c r="V43" i="5"/>
  <c r="U43" i="5"/>
  <c r="T43" i="5"/>
  <c r="S43" i="5"/>
  <c r="R43" i="5"/>
  <c r="Q43" i="5"/>
  <c r="P43" i="5"/>
  <c r="O43" i="5"/>
  <c r="Y42" i="5"/>
  <c r="X42" i="5"/>
  <c r="W42" i="5"/>
  <c r="V42" i="5"/>
  <c r="U42" i="5"/>
  <c r="T42" i="5"/>
  <c r="S42" i="5"/>
  <c r="R42" i="5"/>
  <c r="Q42" i="5"/>
  <c r="P42" i="5"/>
  <c r="O42" i="5"/>
  <c r="Y41" i="5"/>
  <c r="X41" i="5"/>
  <c r="W41" i="5"/>
  <c r="V41" i="5"/>
  <c r="U41" i="5"/>
  <c r="T41" i="5"/>
  <c r="S41" i="5"/>
  <c r="R41" i="5"/>
  <c r="Q41" i="5"/>
  <c r="P41" i="5"/>
  <c r="O41" i="5"/>
  <c r="Y40" i="5"/>
  <c r="X40" i="5"/>
  <c r="W40" i="5"/>
  <c r="V40" i="5"/>
  <c r="U40" i="5"/>
  <c r="T40" i="5"/>
  <c r="S40" i="5"/>
  <c r="R40" i="5"/>
  <c r="Q40" i="5"/>
  <c r="P40" i="5"/>
  <c r="O40" i="5"/>
  <c r="Y35" i="5"/>
  <c r="X35" i="5"/>
  <c r="W35" i="5"/>
  <c r="V35" i="5"/>
  <c r="U35" i="5"/>
  <c r="T35" i="5"/>
  <c r="S35" i="5"/>
  <c r="R35" i="5"/>
  <c r="Q35" i="5"/>
  <c r="P35" i="5"/>
  <c r="O35" i="5"/>
  <c r="Y34" i="5"/>
  <c r="X34" i="5"/>
  <c r="W34" i="5"/>
  <c r="V34" i="5"/>
  <c r="U34" i="5"/>
  <c r="T34" i="5"/>
  <c r="S34" i="5"/>
  <c r="R34" i="5"/>
  <c r="Q34" i="5"/>
  <c r="P34" i="5"/>
  <c r="O34" i="5"/>
  <c r="Y33" i="5"/>
  <c r="X33" i="5"/>
  <c r="W33" i="5"/>
  <c r="V33" i="5"/>
  <c r="U33" i="5"/>
  <c r="T33" i="5"/>
  <c r="S33" i="5"/>
  <c r="R33" i="5"/>
  <c r="Q33" i="5"/>
  <c r="P33" i="5"/>
  <c r="O33" i="5"/>
  <c r="Y32" i="5"/>
  <c r="X32" i="5"/>
  <c r="W32" i="5"/>
  <c r="V32" i="5"/>
  <c r="U32" i="5"/>
  <c r="T32" i="5"/>
  <c r="S32" i="5"/>
  <c r="R32" i="5"/>
  <c r="Q32" i="5"/>
  <c r="P32" i="5"/>
  <c r="O32" i="5"/>
  <c r="Y31" i="5"/>
  <c r="X31" i="5"/>
  <c r="W31" i="5"/>
  <c r="V31" i="5"/>
  <c r="U31" i="5"/>
  <c r="T31" i="5"/>
  <c r="S31" i="5"/>
  <c r="R31" i="5"/>
  <c r="Q31" i="5"/>
  <c r="P31" i="5"/>
  <c r="O31" i="5"/>
  <c r="Y30" i="5"/>
  <c r="X30" i="5"/>
  <c r="W30" i="5"/>
  <c r="V30" i="5"/>
  <c r="U30" i="5"/>
  <c r="T30" i="5"/>
  <c r="S30" i="5"/>
  <c r="R30" i="5"/>
  <c r="Q30" i="5"/>
  <c r="P30" i="5"/>
  <c r="O30" i="5"/>
  <c r="Y29" i="5"/>
  <c r="X29" i="5"/>
  <c r="W29" i="5"/>
  <c r="V29" i="5"/>
  <c r="U29" i="5"/>
  <c r="T29" i="5"/>
  <c r="S29" i="5"/>
  <c r="R29" i="5"/>
  <c r="Q29" i="5"/>
  <c r="P29" i="5"/>
  <c r="O29" i="5"/>
  <c r="Y28" i="5"/>
  <c r="X28" i="5"/>
  <c r="W28" i="5"/>
  <c r="V28" i="5"/>
  <c r="U28" i="5"/>
  <c r="T28" i="5"/>
  <c r="S28" i="5"/>
  <c r="R28" i="5"/>
  <c r="Q28" i="5"/>
  <c r="P28" i="5"/>
  <c r="O28" i="5"/>
  <c r="Y27" i="5"/>
  <c r="X27" i="5"/>
  <c r="W27" i="5"/>
  <c r="V27" i="5"/>
  <c r="U27" i="5"/>
  <c r="T27" i="5"/>
  <c r="S27" i="5"/>
  <c r="R27" i="5"/>
  <c r="Q27" i="5"/>
  <c r="P27" i="5"/>
  <c r="O27" i="5"/>
  <c r="Y26" i="5"/>
  <c r="X26" i="5"/>
  <c r="W26" i="5"/>
  <c r="V26" i="5"/>
  <c r="U26" i="5"/>
  <c r="T26" i="5"/>
  <c r="S26" i="5"/>
  <c r="R26" i="5"/>
  <c r="Q26" i="5"/>
  <c r="P26" i="5"/>
  <c r="O26" i="5"/>
  <c r="Y25" i="5"/>
  <c r="X25" i="5"/>
  <c r="W25" i="5"/>
  <c r="V25" i="5"/>
  <c r="U25" i="5"/>
  <c r="T25" i="5"/>
  <c r="S25" i="5"/>
  <c r="R25" i="5"/>
  <c r="Q25" i="5"/>
  <c r="P25" i="5"/>
  <c r="O25" i="5"/>
  <c r="Y24" i="5"/>
  <c r="X24" i="5"/>
  <c r="W24" i="5"/>
  <c r="V24" i="5"/>
  <c r="U24" i="5"/>
  <c r="T24" i="5"/>
  <c r="S24" i="5"/>
  <c r="R24" i="5"/>
  <c r="Q24" i="5"/>
  <c r="P24" i="5"/>
  <c r="O24" i="5"/>
  <c r="Y23" i="5"/>
  <c r="X23" i="5"/>
  <c r="W23" i="5"/>
  <c r="V23" i="5"/>
  <c r="U23" i="5"/>
  <c r="T23" i="5"/>
  <c r="S23" i="5"/>
  <c r="R23" i="5"/>
  <c r="Q23" i="5"/>
  <c r="P23" i="5"/>
  <c r="O23" i="5"/>
  <c r="Y22" i="5"/>
  <c r="X22" i="5"/>
  <c r="W22" i="5"/>
  <c r="V22" i="5"/>
  <c r="U22" i="5"/>
  <c r="T22" i="5"/>
  <c r="S22" i="5"/>
  <c r="R22" i="5"/>
  <c r="Q22" i="5"/>
  <c r="P22" i="5"/>
  <c r="O22" i="5"/>
  <c r="Y21" i="5"/>
  <c r="X21" i="5"/>
  <c r="W21" i="5"/>
  <c r="V21" i="5"/>
  <c r="U21" i="5"/>
  <c r="T21" i="5"/>
  <c r="S21" i="5"/>
  <c r="R21" i="5"/>
  <c r="Q21" i="5"/>
  <c r="P21" i="5"/>
  <c r="O21" i="5"/>
  <c r="Y20" i="5"/>
  <c r="X20" i="5"/>
  <c r="W20" i="5"/>
  <c r="V20" i="5"/>
  <c r="U20" i="5"/>
  <c r="T20" i="5"/>
  <c r="S20" i="5"/>
  <c r="R20" i="5"/>
  <c r="Q20" i="5"/>
  <c r="P20" i="5"/>
  <c r="O20" i="5"/>
  <c r="Y19" i="5"/>
  <c r="X19" i="5"/>
  <c r="W19" i="5"/>
  <c r="V19" i="5"/>
  <c r="U19" i="5"/>
  <c r="T19" i="5"/>
  <c r="S19" i="5"/>
  <c r="R19" i="5"/>
  <c r="Q19" i="5"/>
  <c r="P19" i="5"/>
  <c r="O19" i="5"/>
  <c r="Y18" i="5"/>
  <c r="X18" i="5"/>
  <c r="W18" i="5"/>
  <c r="V18" i="5"/>
  <c r="U18" i="5"/>
  <c r="T18" i="5"/>
  <c r="S18" i="5"/>
  <c r="R18" i="5"/>
  <c r="Q18" i="5"/>
  <c r="P18" i="5"/>
  <c r="O18" i="5"/>
  <c r="Y17" i="5"/>
  <c r="X17" i="5"/>
  <c r="W17" i="5"/>
  <c r="V17" i="5"/>
  <c r="U17" i="5"/>
  <c r="T17" i="5"/>
  <c r="S17" i="5"/>
  <c r="R17" i="5"/>
  <c r="Q17" i="5"/>
  <c r="P17" i="5"/>
  <c r="O17" i="5"/>
  <c r="Y16" i="5"/>
  <c r="X16" i="5"/>
  <c r="W16" i="5"/>
  <c r="V16" i="5"/>
  <c r="U16" i="5"/>
  <c r="T16" i="5"/>
  <c r="S16" i="5"/>
  <c r="R16" i="5"/>
  <c r="Q16" i="5"/>
  <c r="P16" i="5"/>
  <c r="O16" i="5"/>
  <c r="Y15" i="5"/>
  <c r="X15" i="5"/>
  <c r="W15" i="5"/>
  <c r="V15" i="5"/>
  <c r="U15" i="5"/>
  <c r="T15" i="5"/>
  <c r="S15" i="5"/>
  <c r="R15" i="5"/>
  <c r="Q15" i="5"/>
  <c r="P15" i="5"/>
  <c r="O15" i="5"/>
  <c r="Y14" i="5"/>
  <c r="X14" i="5"/>
  <c r="W14" i="5"/>
  <c r="V14" i="5"/>
  <c r="U14" i="5"/>
  <c r="T14" i="5"/>
  <c r="S14" i="5"/>
  <c r="R14" i="5"/>
  <c r="Q14" i="5"/>
  <c r="P14" i="5"/>
  <c r="O14" i="5"/>
  <c r="Y13" i="5"/>
  <c r="X13" i="5"/>
  <c r="W13" i="5"/>
  <c r="V13" i="5"/>
  <c r="U13" i="5"/>
  <c r="T13" i="5"/>
  <c r="S13" i="5"/>
  <c r="R13" i="5"/>
  <c r="Q13" i="5"/>
  <c r="P13" i="5"/>
  <c r="O13" i="5"/>
  <c r="Y12" i="5"/>
  <c r="X12" i="5"/>
  <c r="W12" i="5"/>
  <c r="V12" i="5"/>
  <c r="U12" i="5"/>
  <c r="T12" i="5"/>
  <c r="S12" i="5"/>
  <c r="R12" i="5"/>
  <c r="Q12" i="5"/>
  <c r="P12" i="5"/>
  <c r="O12" i="5"/>
  <c r="Y11" i="5"/>
  <c r="X11" i="5"/>
  <c r="W11" i="5"/>
  <c r="V11" i="5"/>
  <c r="U11" i="5"/>
  <c r="T11" i="5"/>
  <c r="S11" i="5"/>
  <c r="R11" i="5"/>
  <c r="Q11" i="5"/>
  <c r="P11" i="5"/>
  <c r="O11" i="5"/>
  <c r="Y10" i="5"/>
  <c r="X10" i="5"/>
  <c r="W10" i="5"/>
  <c r="V10" i="5"/>
  <c r="U10" i="5"/>
  <c r="T10" i="5"/>
  <c r="S10" i="5"/>
  <c r="R10" i="5"/>
  <c r="Q10" i="5"/>
  <c r="P10" i="5"/>
  <c r="O10" i="5"/>
  <c r="Y9" i="5"/>
  <c r="X9" i="5"/>
  <c r="W9" i="5"/>
  <c r="V9" i="5"/>
  <c r="U9" i="5"/>
  <c r="T9" i="5"/>
  <c r="S9" i="5"/>
  <c r="R9" i="5"/>
  <c r="Q9" i="5"/>
  <c r="P9" i="5"/>
  <c r="O9" i="5"/>
  <c r="Y8" i="5"/>
  <c r="X8" i="5"/>
  <c r="W8" i="5"/>
  <c r="V8" i="5"/>
  <c r="U8" i="5"/>
  <c r="T8" i="5"/>
  <c r="S8" i="5"/>
  <c r="R8" i="5"/>
  <c r="Q8" i="5"/>
  <c r="P8" i="5"/>
  <c r="O8" i="5"/>
  <c r="Y7" i="5"/>
  <c r="X7" i="5"/>
  <c r="W7" i="5"/>
  <c r="V7" i="5"/>
  <c r="U7" i="5"/>
  <c r="T7" i="5"/>
  <c r="S7" i="5"/>
  <c r="R7" i="5"/>
  <c r="Q7" i="5"/>
  <c r="P7" i="5"/>
  <c r="O7" i="5"/>
  <c r="Y6" i="5"/>
  <c r="X6" i="5"/>
  <c r="W6" i="5"/>
  <c r="V6" i="5"/>
  <c r="U6" i="5"/>
  <c r="T6" i="5"/>
  <c r="S6" i="5"/>
  <c r="R6" i="5"/>
  <c r="Q6" i="5"/>
  <c r="P6" i="5"/>
  <c r="O6" i="5"/>
  <c r="A90" i="3"/>
  <c r="E90" i="3"/>
  <c r="F90" i="3"/>
  <c r="H90" i="3"/>
  <c r="I90" i="3"/>
  <c r="K90" i="3"/>
  <c r="L90" i="3"/>
  <c r="A91" i="3"/>
  <c r="E91" i="3"/>
  <c r="F91" i="3"/>
  <c r="H91" i="3"/>
  <c r="I91" i="3"/>
  <c r="K91" i="3"/>
  <c r="L91" i="3"/>
  <c r="A92" i="3"/>
  <c r="E92" i="3"/>
  <c r="F92" i="3"/>
  <c r="H92" i="3"/>
  <c r="I92" i="3"/>
  <c r="K92" i="3"/>
  <c r="L92" i="3"/>
  <c r="A93" i="3"/>
  <c r="E93" i="3"/>
  <c r="F93" i="3"/>
  <c r="H93" i="3"/>
  <c r="I93" i="3"/>
  <c r="K93" i="3"/>
  <c r="L93" i="3"/>
  <c r="A94" i="3"/>
  <c r="E94" i="3"/>
  <c r="F94" i="3"/>
  <c r="H94" i="3"/>
  <c r="I94" i="3"/>
  <c r="K94" i="3"/>
  <c r="L94" i="3"/>
  <c r="A95" i="3"/>
  <c r="E95" i="3"/>
  <c r="F95" i="3"/>
  <c r="H95" i="3"/>
  <c r="I95" i="3"/>
  <c r="K95" i="3"/>
  <c r="L95" i="3"/>
  <c r="A96" i="3"/>
  <c r="E96" i="3"/>
  <c r="F96" i="3"/>
  <c r="H96" i="3"/>
  <c r="I96" i="3"/>
  <c r="K96" i="3"/>
  <c r="L96" i="3"/>
  <c r="A97" i="3"/>
  <c r="E97" i="3"/>
  <c r="F97" i="3"/>
  <c r="H97" i="3"/>
  <c r="I97" i="3"/>
  <c r="K97" i="3"/>
  <c r="L97" i="3"/>
  <c r="A98" i="3"/>
  <c r="E98" i="3"/>
  <c r="F98" i="3"/>
  <c r="H98" i="3"/>
  <c r="I98" i="3"/>
  <c r="K98" i="3"/>
  <c r="L98" i="3"/>
  <c r="A99" i="3"/>
  <c r="E99" i="3"/>
  <c r="F99" i="3"/>
  <c r="H99" i="3"/>
  <c r="I99" i="3"/>
  <c r="K99" i="3"/>
  <c r="L99" i="3"/>
  <c r="A100" i="3"/>
  <c r="E100" i="3"/>
  <c r="F100" i="3"/>
  <c r="H100" i="3"/>
  <c r="I100" i="3"/>
  <c r="K100" i="3"/>
  <c r="L100" i="3"/>
  <c r="A101" i="3"/>
  <c r="E101" i="3"/>
  <c r="F101" i="3"/>
  <c r="H101" i="3"/>
  <c r="I101" i="3"/>
  <c r="K101" i="3"/>
  <c r="L101" i="3"/>
  <c r="A102" i="3"/>
  <c r="E102" i="3"/>
  <c r="F102" i="3"/>
  <c r="H102" i="3"/>
  <c r="I102" i="3"/>
  <c r="K102" i="3"/>
  <c r="L102" i="3"/>
  <c r="A103" i="3"/>
  <c r="E103" i="3"/>
  <c r="F103" i="3"/>
  <c r="H103" i="3"/>
  <c r="I103" i="3"/>
  <c r="K103" i="3"/>
  <c r="L103" i="3"/>
  <c r="A104" i="3"/>
  <c r="E104" i="3"/>
  <c r="F104" i="3"/>
  <c r="H104" i="3"/>
  <c r="I104" i="3"/>
  <c r="K104" i="3"/>
  <c r="L104" i="3"/>
  <c r="A105" i="3"/>
  <c r="E105" i="3"/>
  <c r="F105" i="3"/>
  <c r="H105" i="3"/>
  <c r="I105" i="3"/>
  <c r="K105" i="3"/>
  <c r="L105" i="3"/>
  <c r="A54" i="3"/>
  <c r="C54" i="3"/>
  <c r="D54" i="3"/>
  <c r="E54" i="3"/>
  <c r="F54" i="3"/>
  <c r="G54" i="3"/>
  <c r="H54" i="3"/>
  <c r="I54" i="3"/>
  <c r="J54" i="3"/>
  <c r="K54" i="3"/>
  <c r="L54" i="3"/>
  <c r="M54" i="3"/>
  <c r="A55" i="3"/>
  <c r="C55" i="3"/>
  <c r="D55" i="3"/>
  <c r="E55" i="3"/>
  <c r="F55" i="3"/>
  <c r="G55" i="3"/>
  <c r="H55" i="3"/>
  <c r="I55" i="3"/>
  <c r="J55" i="3"/>
  <c r="K55" i="3"/>
  <c r="L55" i="3"/>
  <c r="M55" i="3"/>
  <c r="A56" i="3"/>
  <c r="C56" i="3"/>
  <c r="D56" i="3"/>
  <c r="E56" i="3"/>
  <c r="F56" i="3"/>
  <c r="G56" i="3"/>
  <c r="H56" i="3"/>
  <c r="I56" i="3"/>
  <c r="J56" i="3"/>
  <c r="K56" i="3"/>
  <c r="L56" i="3"/>
  <c r="M56" i="3"/>
  <c r="A57" i="3"/>
  <c r="C57" i="3"/>
  <c r="D57" i="3"/>
  <c r="E57" i="3"/>
  <c r="F57" i="3"/>
  <c r="G57" i="3"/>
  <c r="H57" i="3"/>
  <c r="I57" i="3"/>
  <c r="J57" i="3"/>
  <c r="K57" i="3"/>
  <c r="L57" i="3"/>
  <c r="M57" i="3"/>
  <c r="A58" i="3"/>
  <c r="C58" i="3"/>
  <c r="D58" i="3"/>
  <c r="E58" i="3"/>
  <c r="F58" i="3"/>
  <c r="G58" i="3"/>
  <c r="H58" i="3"/>
  <c r="I58" i="3"/>
  <c r="J58" i="3"/>
  <c r="K58" i="3"/>
  <c r="L58" i="3"/>
  <c r="M58" i="3"/>
  <c r="A59" i="3"/>
  <c r="C59" i="3"/>
  <c r="D59" i="3"/>
  <c r="E59" i="3"/>
  <c r="F59" i="3"/>
  <c r="G59" i="3"/>
  <c r="H59" i="3"/>
  <c r="I59" i="3"/>
  <c r="J59" i="3"/>
  <c r="K59" i="3"/>
  <c r="L59" i="3"/>
  <c r="M59" i="3"/>
  <c r="A60" i="3"/>
  <c r="C60" i="3"/>
  <c r="D60" i="3"/>
  <c r="E60" i="3"/>
  <c r="F60" i="3"/>
  <c r="G60" i="3"/>
  <c r="H60" i="3"/>
  <c r="I60" i="3"/>
  <c r="J60" i="3"/>
  <c r="K60" i="3"/>
  <c r="L60" i="3"/>
  <c r="M60" i="3"/>
  <c r="A61" i="3"/>
  <c r="C61" i="3"/>
  <c r="D61" i="3"/>
  <c r="E61" i="3"/>
  <c r="F61" i="3"/>
  <c r="G61" i="3"/>
  <c r="H61" i="3"/>
  <c r="I61" i="3"/>
  <c r="J61" i="3"/>
  <c r="K61" i="3"/>
  <c r="L61" i="3"/>
  <c r="M61" i="3"/>
  <c r="A62" i="3"/>
  <c r="C62" i="3"/>
  <c r="D62" i="3"/>
  <c r="E62" i="3"/>
  <c r="F62" i="3"/>
  <c r="G62" i="3"/>
  <c r="H62" i="3"/>
  <c r="I62" i="3"/>
  <c r="J62" i="3"/>
  <c r="K62" i="3"/>
  <c r="L62" i="3"/>
  <c r="M62" i="3"/>
  <c r="A63" i="3"/>
  <c r="C63" i="3"/>
  <c r="D63" i="3"/>
  <c r="E63" i="3"/>
  <c r="F63" i="3"/>
  <c r="G63" i="3"/>
  <c r="H63" i="3"/>
  <c r="I63" i="3"/>
  <c r="J63" i="3"/>
  <c r="K63" i="3"/>
  <c r="L63" i="3"/>
  <c r="M63" i="3"/>
  <c r="A64" i="3"/>
  <c r="C64" i="3"/>
  <c r="D64" i="3"/>
  <c r="E64" i="3"/>
  <c r="F64" i="3"/>
  <c r="G64" i="3"/>
  <c r="H64" i="3"/>
  <c r="I64" i="3"/>
  <c r="J64" i="3"/>
  <c r="K64" i="3"/>
  <c r="L64" i="3"/>
  <c r="M64" i="3"/>
  <c r="A65" i="3"/>
  <c r="C65" i="3"/>
  <c r="D65" i="3"/>
  <c r="E65" i="3"/>
  <c r="F65" i="3"/>
  <c r="G65" i="3"/>
  <c r="H65" i="3"/>
  <c r="I65" i="3"/>
  <c r="J65" i="3"/>
  <c r="K65" i="3"/>
  <c r="L65" i="3"/>
  <c r="M65" i="3"/>
  <c r="A66" i="3"/>
  <c r="C66" i="3"/>
  <c r="D66" i="3"/>
  <c r="E66" i="3"/>
  <c r="F66" i="3"/>
  <c r="G66" i="3"/>
  <c r="H66" i="3"/>
  <c r="I66" i="3"/>
  <c r="J66" i="3"/>
  <c r="K66" i="3"/>
  <c r="L66" i="3"/>
  <c r="M66" i="3"/>
  <c r="A67" i="3"/>
  <c r="C67" i="3"/>
  <c r="D67" i="3"/>
  <c r="E67" i="3"/>
  <c r="F67" i="3"/>
  <c r="G67" i="3"/>
  <c r="H67" i="3"/>
  <c r="I67" i="3"/>
  <c r="J67" i="3"/>
  <c r="K67" i="3"/>
  <c r="L67" i="3"/>
  <c r="M67" i="3"/>
  <c r="A68" i="3"/>
  <c r="C68" i="3"/>
  <c r="D68" i="3"/>
  <c r="E68" i="3"/>
  <c r="F68" i="3"/>
  <c r="G68" i="3"/>
  <c r="H68" i="3"/>
  <c r="I68" i="3"/>
  <c r="J68" i="3"/>
  <c r="K68" i="3"/>
  <c r="L68" i="3"/>
  <c r="M68" i="3"/>
  <c r="A69" i="3"/>
  <c r="C69" i="3"/>
  <c r="D69" i="3"/>
  <c r="E69" i="3"/>
  <c r="F69" i="3"/>
  <c r="G69" i="3"/>
  <c r="H69" i="3"/>
  <c r="I69" i="3"/>
  <c r="J69" i="3"/>
  <c r="K69" i="3"/>
  <c r="L69" i="3"/>
  <c r="M69" i="3"/>
  <c r="A20" i="3"/>
  <c r="A21" i="2" s="1"/>
  <c r="C20" i="3"/>
  <c r="D20" i="3"/>
  <c r="E20" i="3"/>
  <c r="F20" i="3"/>
  <c r="G20" i="3"/>
  <c r="H20" i="3"/>
  <c r="I20" i="3"/>
  <c r="J20" i="3"/>
  <c r="K20" i="3"/>
  <c r="L20" i="3"/>
  <c r="M20" i="3"/>
  <c r="A21" i="3"/>
  <c r="A22" i="2" s="1"/>
  <c r="C21" i="3"/>
  <c r="D21" i="3"/>
  <c r="E21" i="3"/>
  <c r="F21" i="3"/>
  <c r="G21" i="3"/>
  <c r="H21" i="3"/>
  <c r="I21" i="3"/>
  <c r="J21" i="3"/>
  <c r="K21" i="3"/>
  <c r="L21" i="3"/>
  <c r="M21" i="3"/>
  <c r="A22" i="3"/>
  <c r="A23" i="2" s="1"/>
  <c r="C22" i="3"/>
  <c r="D22" i="3"/>
  <c r="E22" i="3"/>
  <c r="F22" i="3"/>
  <c r="G22" i="3"/>
  <c r="H22" i="3"/>
  <c r="I22" i="3"/>
  <c r="J22" i="3"/>
  <c r="K22" i="3"/>
  <c r="L22" i="3"/>
  <c r="M22" i="3"/>
  <c r="A23" i="3"/>
  <c r="A24" i="2" s="1"/>
  <c r="C23" i="3"/>
  <c r="D23" i="3"/>
  <c r="E23" i="3"/>
  <c r="F23" i="3"/>
  <c r="G23" i="3"/>
  <c r="H23" i="3"/>
  <c r="I23" i="3"/>
  <c r="J23" i="3"/>
  <c r="K23" i="3"/>
  <c r="L23" i="3"/>
  <c r="M23" i="3"/>
  <c r="A24" i="3"/>
  <c r="A25" i="2" s="1"/>
  <c r="C24" i="3"/>
  <c r="D24" i="3"/>
  <c r="E24" i="3"/>
  <c r="F24" i="3"/>
  <c r="G24" i="3"/>
  <c r="H24" i="3"/>
  <c r="I24" i="3"/>
  <c r="J24" i="3"/>
  <c r="K24" i="3"/>
  <c r="L24" i="3"/>
  <c r="M24" i="3"/>
  <c r="A25" i="3"/>
  <c r="A26" i="2" s="1"/>
  <c r="C25" i="3"/>
  <c r="D25" i="3"/>
  <c r="E25" i="3"/>
  <c r="F25" i="3"/>
  <c r="G25" i="3"/>
  <c r="H25" i="3"/>
  <c r="I25" i="3"/>
  <c r="J25" i="3"/>
  <c r="K25" i="3"/>
  <c r="L25" i="3"/>
  <c r="M25" i="3"/>
  <c r="A26" i="3"/>
  <c r="A27" i="2" s="1"/>
  <c r="C26" i="3"/>
  <c r="D26" i="3"/>
  <c r="E26" i="3"/>
  <c r="F26" i="3"/>
  <c r="G26" i="3"/>
  <c r="H26" i="3"/>
  <c r="I26" i="3"/>
  <c r="J26" i="3"/>
  <c r="K26" i="3"/>
  <c r="L26" i="3"/>
  <c r="M26" i="3"/>
  <c r="A27" i="3"/>
  <c r="A28" i="2" s="1"/>
  <c r="C27" i="3"/>
  <c r="D27" i="3"/>
  <c r="E27" i="3"/>
  <c r="F27" i="3"/>
  <c r="G27" i="3"/>
  <c r="H27" i="3"/>
  <c r="I27" i="3"/>
  <c r="J27" i="3"/>
  <c r="K27" i="3"/>
  <c r="L27" i="3"/>
  <c r="M27" i="3"/>
  <c r="A28" i="3"/>
  <c r="A29" i="2" s="1"/>
  <c r="C28" i="3"/>
  <c r="D28" i="3"/>
  <c r="E28" i="3"/>
  <c r="F28" i="3"/>
  <c r="G28" i="3"/>
  <c r="H28" i="3"/>
  <c r="I28" i="3"/>
  <c r="J28" i="3"/>
  <c r="K28" i="3"/>
  <c r="L28" i="3"/>
  <c r="M28" i="3"/>
  <c r="A29" i="3"/>
  <c r="A30" i="2" s="1"/>
  <c r="C29" i="3"/>
  <c r="D29" i="3"/>
  <c r="E29" i="3"/>
  <c r="F29" i="3"/>
  <c r="G29" i="3"/>
  <c r="H29" i="3"/>
  <c r="I29" i="3"/>
  <c r="J29" i="3"/>
  <c r="K29" i="3"/>
  <c r="L29" i="3"/>
  <c r="M29" i="3"/>
  <c r="A30" i="3"/>
  <c r="A31" i="2" s="1"/>
  <c r="C30" i="3"/>
  <c r="D30" i="3"/>
  <c r="E30" i="3"/>
  <c r="F30" i="3"/>
  <c r="G30" i="3"/>
  <c r="H30" i="3"/>
  <c r="I30" i="3"/>
  <c r="J30" i="3"/>
  <c r="K30" i="3"/>
  <c r="L30" i="3"/>
  <c r="M30" i="3"/>
  <c r="A31" i="3"/>
  <c r="A32" i="2" s="1"/>
  <c r="C31" i="3"/>
  <c r="D31" i="3"/>
  <c r="E31" i="3"/>
  <c r="F31" i="3"/>
  <c r="G31" i="3"/>
  <c r="H31" i="3"/>
  <c r="I31" i="3"/>
  <c r="J31" i="3"/>
  <c r="K31" i="3"/>
  <c r="L31" i="3"/>
  <c r="M31" i="3"/>
  <c r="A32" i="3"/>
  <c r="A33" i="2" s="1"/>
  <c r="C32" i="3"/>
  <c r="D32" i="3"/>
  <c r="E32" i="3"/>
  <c r="F32" i="3"/>
  <c r="G32" i="3"/>
  <c r="H32" i="3"/>
  <c r="I32" i="3"/>
  <c r="J32" i="3"/>
  <c r="K32" i="3"/>
  <c r="L32" i="3"/>
  <c r="M32" i="3"/>
  <c r="A33" i="3"/>
  <c r="A34" i="2" s="1"/>
  <c r="C33" i="3"/>
  <c r="D33" i="3"/>
  <c r="E33" i="3"/>
  <c r="F33" i="3"/>
  <c r="G33" i="3"/>
  <c r="H33" i="3"/>
  <c r="I33" i="3"/>
  <c r="J33" i="3"/>
  <c r="K33" i="3"/>
  <c r="L33" i="3"/>
  <c r="M33" i="3"/>
  <c r="A34" i="3"/>
  <c r="A35" i="2" s="1"/>
  <c r="C34" i="3"/>
  <c r="D34" i="3"/>
  <c r="E34" i="3"/>
  <c r="F34" i="3"/>
  <c r="G34" i="3"/>
  <c r="H34" i="3"/>
  <c r="I34" i="3"/>
  <c r="J34" i="3"/>
  <c r="K34" i="3"/>
  <c r="L34" i="3"/>
  <c r="M34" i="3"/>
  <c r="A35" i="3"/>
  <c r="A36" i="2" s="1"/>
  <c r="C35" i="3"/>
  <c r="D35" i="3"/>
  <c r="E35" i="3"/>
  <c r="F35" i="3"/>
  <c r="G35" i="3"/>
  <c r="H35" i="3"/>
  <c r="I35" i="3"/>
  <c r="J35" i="3"/>
  <c r="K35" i="3"/>
  <c r="L35" i="3"/>
  <c r="M35" i="3"/>
  <c r="B22" i="29"/>
  <c r="J22" i="29"/>
  <c r="S22" i="29"/>
  <c r="T22" i="29"/>
  <c r="U22" i="29"/>
  <c r="V22" i="29"/>
  <c r="W22" i="29"/>
  <c r="X22" i="29"/>
  <c r="Y22" i="29"/>
  <c r="AA22" i="29"/>
  <c r="AB22" i="29"/>
  <c r="AC22" i="29"/>
  <c r="AD22" i="29"/>
  <c r="AE22" i="29"/>
  <c r="AF22" i="29"/>
  <c r="AG22" i="29"/>
  <c r="B23" i="29"/>
  <c r="J23" i="29"/>
  <c r="S23" i="29"/>
  <c r="T23" i="29"/>
  <c r="U23" i="29"/>
  <c r="V23" i="29"/>
  <c r="W23" i="29"/>
  <c r="X23" i="29"/>
  <c r="Y23" i="29"/>
  <c r="AA23" i="29"/>
  <c r="AB23" i="29"/>
  <c r="AC23" i="29"/>
  <c r="AD23" i="29"/>
  <c r="AE23" i="29"/>
  <c r="AF23" i="29"/>
  <c r="AG23" i="29"/>
  <c r="B24" i="29"/>
  <c r="J24" i="29"/>
  <c r="S24" i="29"/>
  <c r="T24" i="29"/>
  <c r="U24" i="29"/>
  <c r="V24" i="29"/>
  <c r="W24" i="29"/>
  <c r="X24" i="29"/>
  <c r="Y24" i="29"/>
  <c r="AA24" i="29"/>
  <c r="AB24" i="29"/>
  <c r="AC24" i="29"/>
  <c r="AD24" i="29"/>
  <c r="AE24" i="29"/>
  <c r="AF24" i="29"/>
  <c r="AG24" i="29"/>
  <c r="B25" i="29"/>
  <c r="J25" i="29"/>
  <c r="S25" i="29"/>
  <c r="T25" i="29"/>
  <c r="U25" i="29"/>
  <c r="V25" i="29"/>
  <c r="W25" i="29"/>
  <c r="X25" i="29"/>
  <c r="Y25" i="29"/>
  <c r="AA25" i="29"/>
  <c r="AB25" i="29"/>
  <c r="AC25" i="29"/>
  <c r="AD25" i="29"/>
  <c r="AE25" i="29"/>
  <c r="AF25" i="29"/>
  <c r="AG25" i="29"/>
  <c r="B26" i="29"/>
  <c r="J26" i="29"/>
  <c r="S26" i="29"/>
  <c r="T26" i="29"/>
  <c r="U26" i="29"/>
  <c r="V26" i="29"/>
  <c r="W26" i="29"/>
  <c r="X26" i="29"/>
  <c r="Y26" i="29"/>
  <c r="AA26" i="29"/>
  <c r="AB26" i="29"/>
  <c r="AC26" i="29"/>
  <c r="AD26" i="29"/>
  <c r="AE26" i="29"/>
  <c r="AF26" i="29"/>
  <c r="AG26" i="29"/>
  <c r="B27" i="29"/>
  <c r="J27" i="29"/>
  <c r="S27" i="29"/>
  <c r="T27" i="29"/>
  <c r="U27" i="29"/>
  <c r="V27" i="29"/>
  <c r="W27" i="29"/>
  <c r="X27" i="29"/>
  <c r="Y27" i="29"/>
  <c r="AA27" i="29"/>
  <c r="AB27" i="29"/>
  <c r="AC27" i="29"/>
  <c r="AD27" i="29"/>
  <c r="AE27" i="29"/>
  <c r="AF27" i="29"/>
  <c r="AG27" i="29"/>
  <c r="B28" i="29"/>
  <c r="J28" i="29"/>
  <c r="S28" i="29"/>
  <c r="T28" i="29"/>
  <c r="U28" i="29"/>
  <c r="V28" i="29"/>
  <c r="W28" i="29"/>
  <c r="X28" i="29"/>
  <c r="Y28" i="29"/>
  <c r="AA28" i="29"/>
  <c r="AB28" i="29"/>
  <c r="AC28" i="29"/>
  <c r="AD28" i="29"/>
  <c r="AE28" i="29"/>
  <c r="AF28" i="29"/>
  <c r="AG28" i="29"/>
  <c r="B29" i="29"/>
  <c r="J29" i="29"/>
  <c r="S29" i="29"/>
  <c r="T29" i="29"/>
  <c r="U29" i="29"/>
  <c r="V29" i="29"/>
  <c r="W29" i="29"/>
  <c r="X29" i="29"/>
  <c r="Y29" i="29"/>
  <c r="AA29" i="29"/>
  <c r="AB29" i="29"/>
  <c r="AC29" i="29"/>
  <c r="AD29" i="29"/>
  <c r="AE29" i="29"/>
  <c r="AF29" i="29"/>
  <c r="AG29" i="29"/>
  <c r="B30" i="29"/>
  <c r="J30" i="29"/>
  <c r="S30" i="29"/>
  <c r="T30" i="29"/>
  <c r="U30" i="29"/>
  <c r="V30" i="29"/>
  <c r="W30" i="29"/>
  <c r="X30" i="29"/>
  <c r="Y30" i="29"/>
  <c r="AA30" i="29"/>
  <c r="AB30" i="29"/>
  <c r="AC30" i="29"/>
  <c r="AD30" i="29"/>
  <c r="AE30" i="29"/>
  <c r="AF30" i="29"/>
  <c r="AG30" i="29"/>
  <c r="B31" i="29"/>
  <c r="J31" i="29"/>
  <c r="S31" i="29"/>
  <c r="T31" i="29"/>
  <c r="U31" i="29"/>
  <c r="V31" i="29"/>
  <c r="W31" i="29"/>
  <c r="X31" i="29"/>
  <c r="Y31" i="29"/>
  <c r="AA31" i="29"/>
  <c r="AB31" i="29"/>
  <c r="AC31" i="29"/>
  <c r="AD31" i="29"/>
  <c r="AE31" i="29"/>
  <c r="AF31" i="29"/>
  <c r="AG31" i="29"/>
  <c r="B32" i="29"/>
  <c r="J32" i="29"/>
  <c r="S32" i="29"/>
  <c r="T32" i="29"/>
  <c r="U32" i="29"/>
  <c r="V32" i="29"/>
  <c r="W32" i="29"/>
  <c r="X32" i="29"/>
  <c r="Y32" i="29"/>
  <c r="AA32" i="29"/>
  <c r="AB32" i="29"/>
  <c r="AC32" i="29"/>
  <c r="AD32" i="29"/>
  <c r="AE32" i="29"/>
  <c r="AF32" i="29"/>
  <c r="AG32" i="29"/>
  <c r="B33" i="29"/>
  <c r="J33" i="29"/>
  <c r="S33" i="29"/>
  <c r="T33" i="29"/>
  <c r="U33" i="29"/>
  <c r="V33" i="29"/>
  <c r="W33" i="29"/>
  <c r="X33" i="29"/>
  <c r="Y33" i="29"/>
  <c r="AA33" i="29"/>
  <c r="AB33" i="29"/>
  <c r="AC33" i="29"/>
  <c r="AD33" i="29"/>
  <c r="AE33" i="29"/>
  <c r="AF33" i="29"/>
  <c r="AG33" i="29"/>
  <c r="B34" i="29"/>
  <c r="J34" i="29"/>
  <c r="S34" i="29"/>
  <c r="T34" i="29"/>
  <c r="U34" i="29"/>
  <c r="V34" i="29"/>
  <c r="W34" i="29"/>
  <c r="X34" i="29"/>
  <c r="Y34" i="29"/>
  <c r="AA34" i="29"/>
  <c r="AB34" i="29"/>
  <c r="AC34" i="29"/>
  <c r="AD34" i="29"/>
  <c r="AE34" i="29"/>
  <c r="AF34" i="29"/>
  <c r="AG34" i="29"/>
  <c r="B35" i="29"/>
  <c r="J35" i="29"/>
  <c r="S35" i="29"/>
  <c r="T35" i="29"/>
  <c r="U35" i="29"/>
  <c r="V35" i="29"/>
  <c r="W35" i="29"/>
  <c r="X35" i="29"/>
  <c r="Y35" i="29"/>
  <c r="AA35" i="29"/>
  <c r="AB35" i="29"/>
  <c r="AC35" i="29"/>
  <c r="AD35" i="29"/>
  <c r="AE35" i="29"/>
  <c r="AF35" i="29"/>
  <c r="AG35" i="29"/>
  <c r="B36" i="29"/>
  <c r="J36" i="29"/>
  <c r="S36" i="29"/>
  <c r="T36" i="29"/>
  <c r="U36" i="29"/>
  <c r="V36" i="29"/>
  <c r="W36" i="29"/>
  <c r="X36" i="29"/>
  <c r="Y36" i="29"/>
  <c r="AA36" i="29"/>
  <c r="AB36" i="29"/>
  <c r="AC36" i="29"/>
  <c r="AD36" i="29"/>
  <c r="AE36" i="29"/>
  <c r="AF36" i="29"/>
  <c r="AG36" i="29"/>
  <c r="B37" i="29"/>
  <c r="J37" i="29"/>
  <c r="S37" i="29"/>
  <c r="T37" i="29"/>
  <c r="U37" i="29"/>
  <c r="V37" i="29"/>
  <c r="W37" i="29"/>
  <c r="X37" i="29"/>
  <c r="Y37" i="29"/>
  <c r="AA37" i="29"/>
  <c r="AB37" i="29"/>
  <c r="AC37" i="29"/>
  <c r="AD37" i="29"/>
  <c r="AE37" i="29"/>
  <c r="AF37" i="29"/>
  <c r="AG37" i="29"/>
  <c r="B58" i="29"/>
  <c r="C58" i="29"/>
  <c r="G58" i="29"/>
  <c r="J58" i="29"/>
  <c r="M58" i="29"/>
  <c r="B59" i="29"/>
  <c r="D59" i="29" s="1"/>
  <c r="C59" i="29"/>
  <c r="G59" i="29"/>
  <c r="J59" i="29"/>
  <c r="M59" i="29"/>
  <c r="B60" i="29"/>
  <c r="C60" i="29"/>
  <c r="D60" i="29" s="1"/>
  <c r="G60" i="29"/>
  <c r="J60" i="29"/>
  <c r="M60" i="29"/>
  <c r="B61" i="29"/>
  <c r="D61" i="29" s="1"/>
  <c r="C61" i="29"/>
  <c r="G61" i="29"/>
  <c r="J61" i="29"/>
  <c r="M61" i="29"/>
  <c r="B62" i="29"/>
  <c r="D62" i="29" s="1"/>
  <c r="C62" i="29"/>
  <c r="G62" i="29"/>
  <c r="J62" i="29"/>
  <c r="M62" i="29"/>
  <c r="B63" i="29"/>
  <c r="C63" i="29"/>
  <c r="G63" i="29"/>
  <c r="J63" i="29"/>
  <c r="M63" i="29"/>
  <c r="B64" i="29"/>
  <c r="C64" i="29"/>
  <c r="G64" i="29"/>
  <c r="J64" i="29"/>
  <c r="M64" i="29"/>
  <c r="B65" i="29"/>
  <c r="C65" i="29"/>
  <c r="G65" i="29"/>
  <c r="J65" i="29"/>
  <c r="M65" i="29"/>
  <c r="B66" i="29"/>
  <c r="C66" i="29"/>
  <c r="G66" i="29"/>
  <c r="J66" i="29"/>
  <c r="M66" i="29"/>
  <c r="B67" i="29"/>
  <c r="D67" i="29" s="1"/>
  <c r="C67" i="29"/>
  <c r="G67" i="29"/>
  <c r="J67" i="29"/>
  <c r="M67" i="29"/>
  <c r="B68" i="29"/>
  <c r="C68" i="29"/>
  <c r="D68" i="29" s="1"/>
  <c r="G68" i="29"/>
  <c r="J68" i="29"/>
  <c r="M68" i="29"/>
  <c r="B69" i="29"/>
  <c r="D69" i="29" s="1"/>
  <c r="C69" i="29"/>
  <c r="G69" i="29"/>
  <c r="J69" i="29"/>
  <c r="M69" i="29"/>
  <c r="B70" i="29"/>
  <c r="D70" i="29" s="1"/>
  <c r="C70" i="29"/>
  <c r="G70" i="29"/>
  <c r="J70" i="29"/>
  <c r="M70" i="29"/>
  <c r="B71" i="29"/>
  <c r="C71" i="29"/>
  <c r="G71" i="29"/>
  <c r="J71" i="29"/>
  <c r="M71" i="29"/>
  <c r="B72" i="29"/>
  <c r="C72" i="29"/>
  <c r="D72" i="29" s="1"/>
  <c r="G72" i="29"/>
  <c r="J72" i="29"/>
  <c r="M72" i="29"/>
  <c r="B73" i="29"/>
  <c r="D73" i="29" s="1"/>
  <c r="C73" i="29"/>
  <c r="G73" i="29"/>
  <c r="J73" i="29"/>
  <c r="M73" i="29"/>
  <c r="B92" i="26"/>
  <c r="D92" i="26" s="1"/>
  <c r="C92" i="26"/>
  <c r="G92" i="26"/>
  <c r="J92" i="26"/>
  <c r="B93" i="26"/>
  <c r="C93" i="26"/>
  <c r="G93" i="26"/>
  <c r="J93" i="26"/>
  <c r="B94" i="26"/>
  <c r="C94" i="26"/>
  <c r="G94" i="26"/>
  <c r="J94" i="26"/>
  <c r="B95" i="26"/>
  <c r="C95" i="26"/>
  <c r="G95" i="26"/>
  <c r="J95" i="26"/>
  <c r="B96" i="26"/>
  <c r="D96" i="26" s="1"/>
  <c r="C96" i="26"/>
  <c r="G96" i="26"/>
  <c r="J96" i="26"/>
  <c r="B97" i="26"/>
  <c r="D97" i="26" s="1"/>
  <c r="C97" i="26"/>
  <c r="G97" i="26"/>
  <c r="J97" i="26"/>
  <c r="B98" i="26"/>
  <c r="D98" i="26" s="1"/>
  <c r="C98" i="26"/>
  <c r="G98" i="26"/>
  <c r="J98" i="26"/>
  <c r="B99" i="26"/>
  <c r="D99" i="26" s="1"/>
  <c r="C99" i="26"/>
  <c r="G99" i="26"/>
  <c r="J99" i="26"/>
  <c r="B100" i="26"/>
  <c r="D100" i="26" s="1"/>
  <c r="C100" i="26"/>
  <c r="G100" i="26"/>
  <c r="J100" i="26"/>
  <c r="B101" i="26"/>
  <c r="C101" i="26"/>
  <c r="G101" i="26"/>
  <c r="J101" i="26"/>
  <c r="B102" i="26"/>
  <c r="C102" i="26"/>
  <c r="G102" i="26"/>
  <c r="J102" i="26"/>
  <c r="B103" i="26"/>
  <c r="C103" i="26"/>
  <c r="G103" i="26"/>
  <c r="J103" i="26"/>
  <c r="B104" i="26"/>
  <c r="C104" i="26"/>
  <c r="G104" i="26"/>
  <c r="J104" i="26"/>
  <c r="B105" i="26"/>
  <c r="C105" i="26"/>
  <c r="G105" i="26"/>
  <c r="J105" i="26"/>
  <c r="B106" i="26"/>
  <c r="C106" i="26"/>
  <c r="G106" i="26"/>
  <c r="J106" i="26"/>
  <c r="B107" i="26"/>
  <c r="C107" i="26"/>
  <c r="G107" i="26"/>
  <c r="J107" i="26"/>
  <c r="B56" i="26"/>
  <c r="B57" i="26"/>
  <c r="B58" i="26"/>
  <c r="B59" i="26"/>
  <c r="B60" i="26"/>
  <c r="M96" i="26" s="1"/>
  <c r="B61" i="26"/>
  <c r="M97" i="26" s="1"/>
  <c r="B62" i="26"/>
  <c r="M98" i="26" s="1"/>
  <c r="B63" i="26"/>
  <c r="M99" i="26" s="1"/>
  <c r="B64" i="26"/>
  <c r="B65" i="26"/>
  <c r="B66" i="26"/>
  <c r="B67" i="26"/>
  <c r="B68" i="26"/>
  <c r="B69" i="26"/>
  <c r="B70" i="26"/>
  <c r="B71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91" i="25"/>
  <c r="C91" i="25"/>
  <c r="G91" i="25"/>
  <c r="J91" i="25"/>
  <c r="M91" i="25"/>
  <c r="Q91" i="25"/>
  <c r="B92" i="25"/>
  <c r="C92" i="25"/>
  <c r="G92" i="25"/>
  <c r="J92" i="25"/>
  <c r="M92" i="25"/>
  <c r="Q92" i="25"/>
  <c r="B93" i="25"/>
  <c r="C93" i="25"/>
  <c r="G93" i="25"/>
  <c r="J93" i="25"/>
  <c r="M93" i="25"/>
  <c r="Q93" i="25"/>
  <c r="B94" i="25"/>
  <c r="C94" i="25"/>
  <c r="G94" i="25"/>
  <c r="J94" i="25"/>
  <c r="M94" i="25"/>
  <c r="Q94" i="25"/>
  <c r="B95" i="25"/>
  <c r="C95" i="25"/>
  <c r="G95" i="25"/>
  <c r="J95" i="25"/>
  <c r="M95" i="25"/>
  <c r="Q95" i="25"/>
  <c r="B96" i="25"/>
  <c r="C96" i="25"/>
  <c r="G96" i="25"/>
  <c r="J96" i="25"/>
  <c r="M96" i="25"/>
  <c r="Q96" i="25"/>
  <c r="B97" i="25"/>
  <c r="C97" i="25"/>
  <c r="G97" i="25"/>
  <c r="J97" i="25"/>
  <c r="M97" i="25"/>
  <c r="Q97" i="25"/>
  <c r="B98" i="25"/>
  <c r="C98" i="25"/>
  <c r="G98" i="25"/>
  <c r="J98" i="25"/>
  <c r="M98" i="25"/>
  <c r="Q98" i="25"/>
  <c r="B99" i="25"/>
  <c r="C99" i="25"/>
  <c r="G99" i="25"/>
  <c r="J99" i="25"/>
  <c r="M99" i="25"/>
  <c r="Q99" i="25"/>
  <c r="B100" i="25"/>
  <c r="C100" i="25"/>
  <c r="G100" i="25"/>
  <c r="J100" i="25"/>
  <c r="M100" i="25"/>
  <c r="Q100" i="25"/>
  <c r="B101" i="25"/>
  <c r="C101" i="25"/>
  <c r="G101" i="25"/>
  <c r="J101" i="25"/>
  <c r="M101" i="25"/>
  <c r="Q101" i="25"/>
  <c r="B102" i="25"/>
  <c r="C102" i="25"/>
  <c r="G102" i="25"/>
  <c r="J102" i="25"/>
  <c r="M102" i="25"/>
  <c r="Q102" i="25"/>
  <c r="B103" i="25"/>
  <c r="C103" i="25"/>
  <c r="G103" i="25"/>
  <c r="J103" i="25"/>
  <c r="M103" i="25"/>
  <c r="Q103" i="25"/>
  <c r="B104" i="25"/>
  <c r="C104" i="25"/>
  <c r="G104" i="25"/>
  <c r="J104" i="25"/>
  <c r="M104" i="25"/>
  <c r="Q104" i="25"/>
  <c r="B105" i="25"/>
  <c r="C105" i="25"/>
  <c r="G105" i="25"/>
  <c r="J105" i="25"/>
  <c r="M105" i="25"/>
  <c r="Q105" i="25"/>
  <c r="B106" i="25"/>
  <c r="C106" i="25"/>
  <c r="G106" i="25"/>
  <c r="J106" i="25"/>
  <c r="M106" i="25"/>
  <c r="Q106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58" i="24"/>
  <c r="C58" i="24"/>
  <c r="G58" i="24"/>
  <c r="J58" i="24"/>
  <c r="M58" i="24"/>
  <c r="Q58" i="24"/>
  <c r="B59" i="24"/>
  <c r="C59" i="24"/>
  <c r="D59" i="24"/>
  <c r="G59" i="24"/>
  <c r="J59" i="24"/>
  <c r="M59" i="24"/>
  <c r="Q59" i="24"/>
  <c r="B60" i="24"/>
  <c r="C60" i="24"/>
  <c r="G60" i="24"/>
  <c r="J60" i="24"/>
  <c r="M60" i="24"/>
  <c r="Q60" i="24"/>
  <c r="B61" i="24"/>
  <c r="C61" i="24"/>
  <c r="G61" i="24"/>
  <c r="J61" i="24"/>
  <c r="M61" i="24"/>
  <c r="Q61" i="24"/>
  <c r="B62" i="24"/>
  <c r="D62" i="24" s="1"/>
  <c r="T62" i="24" s="1"/>
  <c r="C62" i="24"/>
  <c r="G62" i="24"/>
  <c r="J62" i="24"/>
  <c r="M62" i="24"/>
  <c r="Q62" i="24"/>
  <c r="B63" i="24"/>
  <c r="C63" i="24"/>
  <c r="G63" i="24"/>
  <c r="J63" i="24"/>
  <c r="M63" i="24"/>
  <c r="Q63" i="24"/>
  <c r="B64" i="24"/>
  <c r="C64" i="24"/>
  <c r="G64" i="24"/>
  <c r="J64" i="24"/>
  <c r="M64" i="24"/>
  <c r="Q64" i="24"/>
  <c r="B65" i="24"/>
  <c r="C65" i="24"/>
  <c r="G65" i="24"/>
  <c r="J65" i="24"/>
  <c r="M65" i="24"/>
  <c r="Q65" i="24"/>
  <c r="B66" i="24"/>
  <c r="C66" i="24"/>
  <c r="G66" i="24"/>
  <c r="J66" i="24"/>
  <c r="M66" i="24"/>
  <c r="Q66" i="24"/>
  <c r="B67" i="24"/>
  <c r="C67" i="24"/>
  <c r="G67" i="24"/>
  <c r="J67" i="24"/>
  <c r="M67" i="24"/>
  <c r="Q67" i="24"/>
  <c r="B68" i="24"/>
  <c r="C68" i="24"/>
  <c r="G68" i="24"/>
  <c r="J68" i="24"/>
  <c r="M68" i="24"/>
  <c r="Q68" i="24"/>
  <c r="B69" i="24"/>
  <c r="C69" i="24"/>
  <c r="G69" i="24"/>
  <c r="J69" i="24"/>
  <c r="M69" i="24"/>
  <c r="Q69" i="24"/>
  <c r="B70" i="24"/>
  <c r="C70" i="24"/>
  <c r="G70" i="24"/>
  <c r="J70" i="24"/>
  <c r="M70" i="24"/>
  <c r="Q70" i="24"/>
  <c r="B71" i="24"/>
  <c r="C71" i="24"/>
  <c r="G71" i="24"/>
  <c r="J71" i="24"/>
  <c r="M71" i="24"/>
  <c r="Q71" i="24"/>
  <c r="B72" i="24"/>
  <c r="C72" i="24"/>
  <c r="G72" i="24"/>
  <c r="J72" i="24"/>
  <c r="M72" i="24"/>
  <c r="Q72" i="24"/>
  <c r="B73" i="24"/>
  <c r="C73" i="24"/>
  <c r="G73" i="24"/>
  <c r="J73" i="24"/>
  <c r="M73" i="24"/>
  <c r="Q73" i="24"/>
  <c r="B21" i="24"/>
  <c r="J21" i="24"/>
  <c r="S21" i="24"/>
  <c r="T21" i="24"/>
  <c r="U21" i="24"/>
  <c r="V21" i="24"/>
  <c r="W21" i="24"/>
  <c r="X21" i="24"/>
  <c r="Y21" i="24"/>
  <c r="AA21" i="24"/>
  <c r="AB21" i="24"/>
  <c r="AC21" i="24"/>
  <c r="AD21" i="24"/>
  <c r="AE21" i="24"/>
  <c r="AF21" i="24"/>
  <c r="AG21" i="24"/>
  <c r="B22" i="24"/>
  <c r="J22" i="24"/>
  <c r="S59" i="24" s="1"/>
  <c r="S22" i="24"/>
  <c r="T22" i="24"/>
  <c r="U22" i="24"/>
  <c r="V22" i="24"/>
  <c r="W22" i="24"/>
  <c r="X22" i="24"/>
  <c r="Y22" i="24"/>
  <c r="AA22" i="24"/>
  <c r="AB22" i="24"/>
  <c r="AC22" i="24"/>
  <c r="AD22" i="24"/>
  <c r="AE22" i="24"/>
  <c r="AF22" i="24"/>
  <c r="AG22" i="24"/>
  <c r="B23" i="24"/>
  <c r="J23" i="24"/>
  <c r="S23" i="24"/>
  <c r="T23" i="24"/>
  <c r="U23" i="24"/>
  <c r="V23" i="24"/>
  <c r="W23" i="24"/>
  <c r="X23" i="24"/>
  <c r="Y23" i="24"/>
  <c r="AA23" i="24"/>
  <c r="AB23" i="24"/>
  <c r="AC23" i="24"/>
  <c r="AD23" i="24"/>
  <c r="AE23" i="24"/>
  <c r="AF23" i="24"/>
  <c r="AG23" i="24"/>
  <c r="B24" i="24"/>
  <c r="J24" i="24"/>
  <c r="S24" i="24"/>
  <c r="T24" i="24"/>
  <c r="U24" i="24"/>
  <c r="V24" i="24"/>
  <c r="W24" i="24"/>
  <c r="X24" i="24"/>
  <c r="Y24" i="24"/>
  <c r="AA24" i="24"/>
  <c r="AB24" i="24"/>
  <c r="AC24" i="24"/>
  <c r="AD24" i="24"/>
  <c r="AE24" i="24"/>
  <c r="AF24" i="24"/>
  <c r="AG24" i="24"/>
  <c r="B25" i="24"/>
  <c r="J25" i="24"/>
  <c r="S25" i="24"/>
  <c r="T25" i="24"/>
  <c r="U25" i="24"/>
  <c r="V25" i="24"/>
  <c r="W25" i="24"/>
  <c r="X25" i="24"/>
  <c r="Y25" i="24"/>
  <c r="AA25" i="24"/>
  <c r="AB25" i="24"/>
  <c r="AC25" i="24"/>
  <c r="AD25" i="24"/>
  <c r="AE25" i="24"/>
  <c r="AF25" i="24"/>
  <c r="AG25" i="24"/>
  <c r="B26" i="24"/>
  <c r="J26" i="24"/>
  <c r="S26" i="24"/>
  <c r="T26" i="24"/>
  <c r="U26" i="24"/>
  <c r="V26" i="24"/>
  <c r="W26" i="24"/>
  <c r="X26" i="24"/>
  <c r="Y26" i="24"/>
  <c r="AA26" i="24"/>
  <c r="AB26" i="24"/>
  <c r="AC26" i="24"/>
  <c r="AD26" i="24"/>
  <c r="AE26" i="24"/>
  <c r="AF26" i="24"/>
  <c r="AG26" i="24"/>
  <c r="B27" i="24"/>
  <c r="J27" i="24"/>
  <c r="S27" i="24"/>
  <c r="T27" i="24"/>
  <c r="U27" i="24"/>
  <c r="V27" i="24"/>
  <c r="W27" i="24"/>
  <c r="X27" i="24"/>
  <c r="Y27" i="24"/>
  <c r="AA27" i="24"/>
  <c r="AB27" i="24"/>
  <c r="AC27" i="24"/>
  <c r="AD27" i="24"/>
  <c r="AE27" i="24"/>
  <c r="AF27" i="24"/>
  <c r="AG27" i="24"/>
  <c r="B28" i="24"/>
  <c r="J28" i="24"/>
  <c r="S28" i="24"/>
  <c r="T28" i="24"/>
  <c r="U28" i="24"/>
  <c r="V28" i="24"/>
  <c r="W28" i="24"/>
  <c r="X28" i="24"/>
  <c r="Y28" i="24"/>
  <c r="AA28" i="24"/>
  <c r="AB28" i="24"/>
  <c r="AC28" i="24"/>
  <c r="AD28" i="24"/>
  <c r="AE28" i="24"/>
  <c r="AF28" i="24"/>
  <c r="AG28" i="24"/>
  <c r="B29" i="24"/>
  <c r="J29" i="24"/>
  <c r="S29" i="24"/>
  <c r="T29" i="24"/>
  <c r="U29" i="24"/>
  <c r="V29" i="24"/>
  <c r="W29" i="24"/>
  <c r="X29" i="24"/>
  <c r="Y29" i="24"/>
  <c r="AA29" i="24"/>
  <c r="AB29" i="24"/>
  <c r="AC29" i="24"/>
  <c r="AD29" i="24"/>
  <c r="AE29" i="24"/>
  <c r="AF29" i="24"/>
  <c r="AG29" i="24"/>
  <c r="B30" i="24"/>
  <c r="J30" i="24"/>
  <c r="S30" i="24"/>
  <c r="T30" i="24"/>
  <c r="U30" i="24"/>
  <c r="V30" i="24"/>
  <c r="W30" i="24"/>
  <c r="X30" i="24"/>
  <c r="Y30" i="24"/>
  <c r="AA30" i="24"/>
  <c r="AB30" i="24"/>
  <c r="AC30" i="24"/>
  <c r="AD30" i="24"/>
  <c r="AE30" i="24"/>
  <c r="AF30" i="24"/>
  <c r="AG30" i="24"/>
  <c r="B31" i="24"/>
  <c r="J31" i="24"/>
  <c r="S31" i="24"/>
  <c r="T31" i="24"/>
  <c r="U31" i="24"/>
  <c r="V31" i="24"/>
  <c r="W31" i="24"/>
  <c r="X31" i="24"/>
  <c r="Y31" i="24"/>
  <c r="AA31" i="24"/>
  <c r="AB31" i="24"/>
  <c r="AC31" i="24"/>
  <c r="AD31" i="24"/>
  <c r="AE31" i="24"/>
  <c r="AF31" i="24"/>
  <c r="AG31" i="24"/>
  <c r="B32" i="24"/>
  <c r="J32" i="24"/>
  <c r="S32" i="24"/>
  <c r="T32" i="24"/>
  <c r="U32" i="24"/>
  <c r="V32" i="24"/>
  <c r="W32" i="24"/>
  <c r="X32" i="24"/>
  <c r="Y32" i="24"/>
  <c r="AA32" i="24"/>
  <c r="AB32" i="24"/>
  <c r="AC32" i="24"/>
  <c r="AD32" i="24"/>
  <c r="AE32" i="24"/>
  <c r="AF32" i="24"/>
  <c r="AG32" i="24"/>
  <c r="B33" i="24"/>
  <c r="J33" i="24"/>
  <c r="S33" i="24"/>
  <c r="T33" i="24"/>
  <c r="U33" i="24"/>
  <c r="V33" i="24"/>
  <c r="W33" i="24"/>
  <c r="X33" i="24"/>
  <c r="Y33" i="24"/>
  <c r="AA33" i="24"/>
  <c r="AB33" i="24"/>
  <c r="AC33" i="24"/>
  <c r="AD33" i="24"/>
  <c r="AE33" i="24"/>
  <c r="AF33" i="24"/>
  <c r="AG33" i="24"/>
  <c r="B34" i="24"/>
  <c r="J34" i="24"/>
  <c r="S34" i="24"/>
  <c r="T34" i="24"/>
  <c r="U34" i="24"/>
  <c r="V34" i="24"/>
  <c r="W34" i="24"/>
  <c r="X34" i="24"/>
  <c r="Y34" i="24"/>
  <c r="AA34" i="24"/>
  <c r="AB34" i="24"/>
  <c r="AC34" i="24"/>
  <c r="AD34" i="24"/>
  <c r="AE34" i="24"/>
  <c r="AF34" i="24"/>
  <c r="AG34" i="24"/>
  <c r="B35" i="24"/>
  <c r="J35" i="24"/>
  <c r="S35" i="24"/>
  <c r="T35" i="24"/>
  <c r="U35" i="24"/>
  <c r="V35" i="24"/>
  <c r="W35" i="24"/>
  <c r="X35" i="24"/>
  <c r="Y35" i="24"/>
  <c r="AA35" i="24"/>
  <c r="AB35" i="24"/>
  <c r="AC35" i="24"/>
  <c r="AD35" i="24"/>
  <c r="AE35" i="24"/>
  <c r="AF35" i="24"/>
  <c r="AG35" i="24"/>
  <c r="B36" i="24"/>
  <c r="J36" i="24"/>
  <c r="S36" i="24"/>
  <c r="T36" i="24"/>
  <c r="U36" i="24"/>
  <c r="V36" i="24"/>
  <c r="W36" i="24"/>
  <c r="X36" i="24"/>
  <c r="Y36" i="24"/>
  <c r="AA36" i="24"/>
  <c r="AB36" i="24"/>
  <c r="AC36" i="24"/>
  <c r="AD36" i="24"/>
  <c r="AE36" i="24"/>
  <c r="AF36" i="24"/>
  <c r="AG36" i="24"/>
  <c r="C21" i="23"/>
  <c r="M21" i="23"/>
  <c r="V21" i="23"/>
  <c r="X21" i="23"/>
  <c r="Y21" i="23"/>
  <c r="Z21" i="23"/>
  <c r="AA21" i="23"/>
  <c r="AB21" i="23"/>
  <c r="AC21" i="23"/>
  <c r="AD21" i="23"/>
  <c r="AE21" i="23"/>
  <c r="C22" i="23"/>
  <c r="M22" i="23"/>
  <c r="W22" i="23" s="1"/>
  <c r="V22" i="23"/>
  <c r="AG22" i="23" s="1"/>
  <c r="X22" i="23"/>
  <c r="Y22" i="23"/>
  <c r="Z22" i="23"/>
  <c r="AA22" i="23"/>
  <c r="AB22" i="23"/>
  <c r="AC22" i="23"/>
  <c r="AD22" i="23"/>
  <c r="AE22" i="23"/>
  <c r="C23" i="23"/>
  <c r="M23" i="23"/>
  <c r="V23" i="23"/>
  <c r="W23" i="23"/>
  <c r="AH23" i="23" s="1"/>
  <c r="X23" i="23"/>
  <c r="Y23" i="23"/>
  <c r="Z23" i="23"/>
  <c r="AA23" i="23"/>
  <c r="AB23" i="23"/>
  <c r="AC23" i="23"/>
  <c r="AD23" i="23"/>
  <c r="AE23" i="23"/>
  <c r="C24" i="23"/>
  <c r="M24" i="23"/>
  <c r="V24" i="23"/>
  <c r="X24" i="23"/>
  <c r="Y24" i="23"/>
  <c r="Z24" i="23"/>
  <c r="AA24" i="23"/>
  <c r="AB24" i="23"/>
  <c r="AC24" i="23"/>
  <c r="AD24" i="23"/>
  <c r="AE24" i="23"/>
  <c r="C25" i="23"/>
  <c r="W25" i="23" s="1"/>
  <c r="AH25" i="23" s="1"/>
  <c r="M25" i="23"/>
  <c r="V25" i="23"/>
  <c r="X25" i="23"/>
  <c r="Y25" i="23"/>
  <c r="Z25" i="23"/>
  <c r="AA25" i="23"/>
  <c r="AB25" i="23"/>
  <c r="AC25" i="23"/>
  <c r="AD25" i="23"/>
  <c r="AE25" i="23"/>
  <c r="C26" i="23"/>
  <c r="M26" i="23"/>
  <c r="V26" i="23"/>
  <c r="X26" i="23"/>
  <c r="Y26" i="23"/>
  <c r="Z26" i="23"/>
  <c r="AA26" i="23"/>
  <c r="AB26" i="23"/>
  <c r="AC26" i="23"/>
  <c r="AD26" i="23"/>
  <c r="AE26" i="23"/>
  <c r="C27" i="23"/>
  <c r="M27" i="23"/>
  <c r="V27" i="23"/>
  <c r="AG27" i="23" s="1"/>
  <c r="X27" i="23"/>
  <c r="Y27" i="23"/>
  <c r="Z27" i="23"/>
  <c r="AA27" i="23"/>
  <c r="AB27" i="23"/>
  <c r="AC27" i="23"/>
  <c r="AD27" i="23"/>
  <c r="AE27" i="23"/>
  <c r="C28" i="23"/>
  <c r="M28" i="23"/>
  <c r="W28" i="23" s="1"/>
  <c r="V28" i="23"/>
  <c r="X28" i="23"/>
  <c r="Y28" i="23"/>
  <c r="Z28" i="23"/>
  <c r="AA28" i="23"/>
  <c r="AB28" i="23"/>
  <c r="AC28" i="23"/>
  <c r="AD28" i="23"/>
  <c r="AE28" i="23"/>
  <c r="C29" i="23"/>
  <c r="W29" i="23" s="1"/>
  <c r="AH29" i="23" s="1"/>
  <c r="M29" i="23"/>
  <c r="V29" i="23"/>
  <c r="X29" i="23"/>
  <c r="Y29" i="23"/>
  <c r="Z29" i="23"/>
  <c r="AA29" i="23"/>
  <c r="AB29" i="23"/>
  <c r="AC29" i="23"/>
  <c r="AD29" i="23"/>
  <c r="AE29" i="23"/>
  <c r="C30" i="23"/>
  <c r="M30" i="23"/>
  <c r="W30" i="23" s="1"/>
  <c r="AH30" i="23" s="1"/>
  <c r="V30" i="23"/>
  <c r="X30" i="23"/>
  <c r="Y30" i="23"/>
  <c r="Z30" i="23"/>
  <c r="AA30" i="23"/>
  <c r="AB30" i="23"/>
  <c r="AC30" i="23"/>
  <c r="AD30" i="23"/>
  <c r="AE30" i="23"/>
  <c r="C31" i="23"/>
  <c r="W31" i="23" s="1"/>
  <c r="M31" i="23"/>
  <c r="V31" i="23"/>
  <c r="AG31" i="23" s="1"/>
  <c r="X31" i="23"/>
  <c r="Y31" i="23"/>
  <c r="Z31" i="23"/>
  <c r="AA31" i="23"/>
  <c r="AB31" i="23"/>
  <c r="AC31" i="23"/>
  <c r="AD31" i="23"/>
  <c r="AE31" i="23"/>
  <c r="C32" i="23"/>
  <c r="M32" i="23"/>
  <c r="V32" i="23"/>
  <c r="AG32" i="23" s="1"/>
  <c r="X32" i="23"/>
  <c r="Y32" i="23"/>
  <c r="Z32" i="23"/>
  <c r="AA32" i="23"/>
  <c r="AB32" i="23"/>
  <c r="AC32" i="23"/>
  <c r="AD32" i="23"/>
  <c r="AE32" i="23"/>
  <c r="C33" i="23"/>
  <c r="W33" i="23" s="1"/>
  <c r="M33" i="23"/>
  <c r="V33" i="23"/>
  <c r="X33" i="23"/>
  <c r="Y33" i="23"/>
  <c r="Z33" i="23"/>
  <c r="AA33" i="23"/>
  <c r="AB33" i="23"/>
  <c r="AC33" i="23"/>
  <c r="AD33" i="23"/>
  <c r="AE33" i="23"/>
  <c r="C34" i="23"/>
  <c r="M34" i="23"/>
  <c r="V34" i="23"/>
  <c r="X34" i="23"/>
  <c r="Y34" i="23"/>
  <c r="Z34" i="23"/>
  <c r="AA34" i="23"/>
  <c r="AB34" i="23"/>
  <c r="AC34" i="23"/>
  <c r="AD34" i="23"/>
  <c r="AE34" i="23"/>
  <c r="C35" i="23"/>
  <c r="W35" i="23" s="1"/>
  <c r="M35" i="23"/>
  <c r="V35" i="23"/>
  <c r="X35" i="23"/>
  <c r="Y35" i="23"/>
  <c r="Z35" i="23"/>
  <c r="AA35" i="23"/>
  <c r="AB35" i="23"/>
  <c r="AC35" i="23"/>
  <c r="AD35" i="23"/>
  <c r="AE35" i="23"/>
  <c r="C36" i="23"/>
  <c r="M36" i="23"/>
  <c r="W36" i="23" s="1"/>
  <c r="V36" i="23"/>
  <c r="AG36" i="23" s="1"/>
  <c r="X36" i="23"/>
  <c r="Y36" i="23"/>
  <c r="Z36" i="23"/>
  <c r="AA36" i="23"/>
  <c r="AB36" i="23"/>
  <c r="AC36" i="23"/>
  <c r="AD36" i="23"/>
  <c r="AE36" i="23"/>
  <c r="B21" i="22"/>
  <c r="J21" i="22"/>
  <c r="S21" i="22"/>
  <c r="T21" i="22"/>
  <c r="U21" i="22"/>
  <c r="V21" i="22"/>
  <c r="W21" i="22"/>
  <c r="X21" i="22"/>
  <c r="Y21" i="22"/>
  <c r="AA21" i="22"/>
  <c r="AB21" i="22"/>
  <c r="AC21" i="22"/>
  <c r="AD21" i="22"/>
  <c r="AE21" i="22"/>
  <c r="AF21" i="22"/>
  <c r="AG21" i="22"/>
  <c r="B22" i="22"/>
  <c r="J22" i="22"/>
  <c r="S22" i="22"/>
  <c r="T22" i="22"/>
  <c r="U22" i="22"/>
  <c r="V22" i="22"/>
  <c r="W22" i="22"/>
  <c r="X22" i="22"/>
  <c r="Y22" i="22"/>
  <c r="AA22" i="22"/>
  <c r="AB22" i="22"/>
  <c r="AC22" i="22"/>
  <c r="AD22" i="22"/>
  <c r="AE22" i="22"/>
  <c r="AF22" i="22"/>
  <c r="AG22" i="22"/>
  <c r="B23" i="22"/>
  <c r="J23" i="22"/>
  <c r="S23" i="22"/>
  <c r="T23" i="22"/>
  <c r="U23" i="22"/>
  <c r="V23" i="22"/>
  <c r="W23" i="22"/>
  <c r="X23" i="22"/>
  <c r="Y23" i="22"/>
  <c r="AA23" i="22"/>
  <c r="AB23" i="22"/>
  <c r="AC23" i="22"/>
  <c r="AD23" i="22"/>
  <c r="AE23" i="22"/>
  <c r="AF23" i="22"/>
  <c r="AG23" i="22"/>
  <c r="B24" i="22"/>
  <c r="J24" i="22"/>
  <c r="S24" i="22"/>
  <c r="T24" i="22"/>
  <c r="U24" i="22"/>
  <c r="V24" i="22"/>
  <c r="W24" i="22"/>
  <c r="X24" i="22"/>
  <c r="Y24" i="22"/>
  <c r="AA24" i="22"/>
  <c r="AB24" i="22"/>
  <c r="AC24" i="22"/>
  <c r="AD24" i="22"/>
  <c r="AE24" i="22"/>
  <c r="AF24" i="22"/>
  <c r="AG24" i="22"/>
  <c r="B25" i="22"/>
  <c r="J25" i="22"/>
  <c r="S25" i="22"/>
  <c r="T25" i="22"/>
  <c r="U25" i="22"/>
  <c r="V25" i="22"/>
  <c r="W25" i="22"/>
  <c r="X25" i="22"/>
  <c r="Y25" i="22"/>
  <c r="AA25" i="22"/>
  <c r="AB25" i="22"/>
  <c r="AC25" i="22"/>
  <c r="AD25" i="22"/>
  <c r="AE25" i="22"/>
  <c r="AF25" i="22"/>
  <c r="AG25" i="22"/>
  <c r="B26" i="22"/>
  <c r="J26" i="22"/>
  <c r="S26" i="22"/>
  <c r="T26" i="22"/>
  <c r="U26" i="22"/>
  <c r="V26" i="22"/>
  <c r="W26" i="22"/>
  <c r="X26" i="22"/>
  <c r="Y26" i="22"/>
  <c r="AA26" i="22"/>
  <c r="AB26" i="22"/>
  <c r="AC26" i="22"/>
  <c r="AD26" i="22"/>
  <c r="AE26" i="22"/>
  <c r="AF26" i="22"/>
  <c r="AG26" i="22"/>
  <c r="B27" i="22"/>
  <c r="J27" i="22"/>
  <c r="S27" i="22"/>
  <c r="T27" i="22"/>
  <c r="U27" i="22"/>
  <c r="V27" i="22"/>
  <c r="W27" i="22"/>
  <c r="X27" i="22"/>
  <c r="Y27" i="22"/>
  <c r="AA27" i="22"/>
  <c r="AB27" i="22"/>
  <c r="AC27" i="22"/>
  <c r="AD27" i="22"/>
  <c r="AE27" i="22"/>
  <c r="AF27" i="22"/>
  <c r="AG27" i="22"/>
  <c r="B28" i="22"/>
  <c r="J28" i="22"/>
  <c r="S28" i="22"/>
  <c r="T28" i="22"/>
  <c r="U28" i="22"/>
  <c r="V28" i="22"/>
  <c r="W28" i="22"/>
  <c r="X28" i="22"/>
  <c r="Y28" i="22"/>
  <c r="AA28" i="22"/>
  <c r="AB28" i="22"/>
  <c r="AC28" i="22"/>
  <c r="AD28" i="22"/>
  <c r="AE28" i="22"/>
  <c r="AF28" i="22"/>
  <c r="AG28" i="22"/>
  <c r="B29" i="22"/>
  <c r="J29" i="22"/>
  <c r="S29" i="22"/>
  <c r="T29" i="22"/>
  <c r="U29" i="22"/>
  <c r="V29" i="22"/>
  <c r="W29" i="22"/>
  <c r="X29" i="22"/>
  <c r="Y29" i="22"/>
  <c r="AA29" i="22"/>
  <c r="AB29" i="22"/>
  <c r="AC29" i="22"/>
  <c r="AD29" i="22"/>
  <c r="AE29" i="22"/>
  <c r="AF29" i="22"/>
  <c r="AG29" i="22"/>
  <c r="B30" i="22"/>
  <c r="J30" i="22"/>
  <c r="S30" i="22"/>
  <c r="T30" i="22"/>
  <c r="U30" i="22"/>
  <c r="V30" i="22"/>
  <c r="W30" i="22"/>
  <c r="X30" i="22"/>
  <c r="Y30" i="22"/>
  <c r="AA30" i="22"/>
  <c r="AB30" i="22"/>
  <c r="AC30" i="22"/>
  <c r="AD30" i="22"/>
  <c r="AE30" i="22"/>
  <c r="AF30" i="22"/>
  <c r="AG30" i="22"/>
  <c r="B31" i="22"/>
  <c r="J31" i="22"/>
  <c r="S31" i="22"/>
  <c r="T31" i="22"/>
  <c r="U31" i="22"/>
  <c r="V31" i="22"/>
  <c r="W31" i="22"/>
  <c r="X31" i="22"/>
  <c r="Y31" i="22"/>
  <c r="AA31" i="22"/>
  <c r="AB31" i="22"/>
  <c r="AC31" i="22"/>
  <c r="AD31" i="22"/>
  <c r="AE31" i="22"/>
  <c r="AF31" i="22"/>
  <c r="AG31" i="22"/>
  <c r="B32" i="22"/>
  <c r="J32" i="22"/>
  <c r="S32" i="22"/>
  <c r="T32" i="22"/>
  <c r="U32" i="22"/>
  <c r="V32" i="22"/>
  <c r="W32" i="22"/>
  <c r="X32" i="22"/>
  <c r="Y32" i="22"/>
  <c r="AA32" i="22"/>
  <c r="AB32" i="22"/>
  <c r="AC32" i="22"/>
  <c r="AD32" i="22"/>
  <c r="AE32" i="22"/>
  <c r="AF32" i="22"/>
  <c r="AG32" i="22"/>
  <c r="B33" i="22"/>
  <c r="J33" i="22"/>
  <c r="S33" i="22"/>
  <c r="T33" i="22"/>
  <c r="U33" i="22"/>
  <c r="V33" i="22"/>
  <c r="W33" i="22"/>
  <c r="X33" i="22"/>
  <c r="Y33" i="22"/>
  <c r="AA33" i="22"/>
  <c r="AB33" i="22"/>
  <c r="AC33" i="22"/>
  <c r="AD33" i="22"/>
  <c r="AE33" i="22"/>
  <c r="AF33" i="22"/>
  <c r="AG33" i="22"/>
  <c r="B34" i="22"/>
  <c r="J34" i="22"/>
  <c r="S34" i="22"/>
  <c r="T34" i="22"/>
  <c r="U34" i="22"/>
  <c r="V34" i="22"/>
  <c r="W34" i="22"/>
  <c r="X34" i="22"/>
  <c r="Y34" i="22"/>
  <c r="AA34" i="22"/>
  <c r="AB34" i="22"/>
  <c r="AC34" i="22"/>
  <c r="AD34" i="22"/>
  <c r="AE34" i="22"/>
  <c r="AF34" i="22"/>
  <c r="AG34" i="22"/>
  <c r="B35" i="22"/>
  <c r="J35" i="22"/>
  <c r="S35" i="22"/>
  <c r="T35" i="22"/>
  <c r="U35" i="22"/>
  <c r="V35" i="22"/>
  <c r="W35" i="22"/>
  <c r="X35" i="22"/>
  <c r="Y35" i="22"/>
  <c r="AA35" i="22"/>
  <c r="AB35" i="22"/>
  <c r="AC35" i="22"/>
  <c r="AD35" i="22"/>
  <c r="AE35" i="22"/>
  <c r="AF35" i="22"/>
  <c r="AG35" i="22"/>
  <c r="B36" i="22"/>
  <c r="J36" i="22"/>
  <c r="S36" i="22"/>
  <c r="T36" i="22"/>
  <c r="U36" i="22"/>
  <c r="V36" i="22"/>
  <c r="W36" i="22"/>
  <c r="X36" i="22"/>
  <c r="Y36" i="22"/>
  <c r="AA36" i="22"/>
  <c r="AB36" i="22"/>
  <c r="AC36" i="22"/>
  <c r="AD36" i="22"/>
  <c r="AE36" i="22"/>
  <c r="AF36" i="22"/>
  <c r="AG36" i="22"/>
  <c r="B57" i="21"/>
  <c r="C57" i="21"/>
  <c r="B58" i="21"/>
  <c r="C58" i="21"/>
  <c r="B59" i="21"/>
  <c r="C59" i="21"/>
  <c r="B60" i="21"/>
  <c r="C60" i="21"/>
  <c r="B61" i="21"/>
  <c r="C61" i="21"/>
  <c r="B62" i="21"/>
  <c r="C62" i="21"/>
  <c r="B63" i="21"/>
  <c r="C63" i="21"/>
  <c r="B64" i="21"/>
  <c r="C64" i="21"/>
  <c r="B65" i="21"/>
  <c r="C65" i="21"/>
  <c r="B66" i="21"/>
  <c r="C66" i="21"/>
  <c r="B67" i="21"/>
  <c r="C67" i="21"/>
  <c r="B68" i="21"/>
  <c r="C68" i="21"/>
  <c r="B69" i="21"/>
  <c r="C69" i="21"/>
  <c r="B70" i="21"/>
  <c r="C70" i="21"/>
  <c r="B71" i="21"/>
  <c r="C71" i="21"/>
  <c r="B72" i="21"/>
  <c r="C72" i="21"/>
  <c r="B21" i="21"/>
  <c r="U57" i="21" s="1"/>
  <c r="K21" i="21"/>
  <c r="V57" i="21" s="1"/>
  <c r="U21" i="21"/>
  <c r="V21" i="21"/>
  <c r="W21" i="21"/>
  <c r="X21" i="21"/>
  <c r="Y21" i="21"/>
  <c r="Z21" i="21"/>
  <c r="AA21" i="21"/>
  <c r="AB21" i="21"/>
  <c r="AD21" i="21"/>
  <c r="AE21" i="21"/>
  <c r="AF21" i="21"/>
  <c r="AG21" i="21"/>
  <c r="AH21" i="21"/>
  <c r="AI21" i="21"/>
  <c r="AJ21" i="21"/>
  <c r="AK21" i="21"/>
  <c r="B22" i="21"/>
  <c r="U58" i="21" s="1"/>
  <c r="K22" i="21"/>
  <c r="U22" i="21"/>
  <c r="V22" i="21"/>
  <c r="W22" i="21"/>
  <c r="X22" i="21"/>
  <c r="Y22" i="21"/>
  <c r="Z22" i="21"/>
  <c r="AA22" i="21"/>
  <c r="AB22" i="21"/>
  <c r="AD22" i="21"/>
  <c r="AE22" i="21"/>
  <c r="AF22" i="21"/>
  <c r="AG22" i="21"/>
  <c r="AH22" i="21"/>
  <c r="AI22" i="21"/>
  <c r="AJ22" i="21"/>
  <c r="AK22" i="21"/>
  <c r="B23" i="21"/>
  <c r="U59" i="21" s="1"/>
  <c r="K23" i="21"/>
  <c r="V59" i="21" s="1"/>
  <c r="U23" i="21"/>
  <c r="V23" i="21"/>
  <c r="W23" i="21"/>
  <c r="X23" i="21"/>
  <c r="Y23" i="21"/>
  <c r="Z23" i="21"/>
  <c r="AA23" i="21"/>
  <c r="AB23" i="21"/>
  <c r="AD23" i="21"/>
  <c r="AE23" i="21"/>
  <c r="AF23" i="21"/>
  <c r="AG23" i="21"/>
  <c r="AH23" i="21"/>
  <c r="AI23" i="21"/>
  <c r="AJ23" i="21"/>
  <c r="AK23" i="21"/>
  <c r="B24" i="21"/>
  <c r="U60" i="21" s="1"/>
  <c r="K24" i="21"/>
  <c r="V60" i="21" s="1"/>
  <c r="U24" i="21"/>
  <c r="V24" i="21"/>
  <c r="W24" i="21"/>
  <c r="X24" i="21"/>
  <c r="Y24" i="21"/>
  <c r="Z24" i="21"/>
  <c r="AA24" i="21"/>
  <c r="AB24" i="21"/>
  <c r="AD24" i="21"/>
  <c r="AE24" i="21"/>
  <c r="AF24" i="21"/>
  <c r="AG24" i="21"/>
  <c r="AH24" i="21"/>
  <c r="AI24" i="21"/>
  <c r="AJ24" i="21"/>
  <c r="AK24" i="21"/>
  <c r="B25" i="21"/>
  <c r="U61" i="21" s="1"/>
  <c r="K25" i="21"/>
  <c r="V61" i="21" s="1"/>
  <c r="U25" i="21"/>
  <c r="V25" i="21"/>
  <c r="W25" i="21"/>
  <c r="X25" i="21"/>
  <c r="Y25" i="21"/>
  <c r="Z25" i="21"/>
  <c r="AA25" i="21"/>
  <c r="AB25" i="21"/>
  <c r="AD25" i="21"/>
  <c r="AE25" i="21"/>
  <c r="AF25" i="21"/>
  <c r="AG25" i="21"/>
  <c r="AH25" i="21"/>
  <c r="AI25" i="21"/>
  <c r="AJ25" i="21"/>
  <c r="AK25" i="21"/>
  <c r="B26" i="21"/>
  <c r="U62" i="21" s="1"/>
  <c r="K26" i="21"/>
  <c r="V62" i="21" s="1"/>
  <c r="U26" i="21"/>
  <c r="V26" i="21"/>
  <c r="W26" i="21"/>
  <c r="X26" i="21"/>
  <c r="Y26" i="21"/>
  <c r="Z26" i="21"/>
  <c r="AA26" i="21"/>
  <c r="AB26" i="21"/>
  <c r="AD26" i="21"/>
  <c r="AE26" i="21"/>
  <c r="AF26" i="21"/>
  <c r="AG26" i="21"/>
  <c r="AH26" i="21"/>
  <c r="AI26" i="21"/>
  <c r="AJ26" i="21"/>
  <c r="AK26" i="21"/>
  <c r="B27" i="21"/>
  <c r="U63" i="21" s="1"/>
  <c r="K27" i="21"/>
  <c r="V63" i="21" s="1"/>
  <c r="U27" i="21"/>
  <c r="V27" i="21"/>
  <c r="W27" i="21"/>
  <c r="X27" i="21"/>
  <c r="Y27" i="21"/>
  <c r="Z27" i="21"/>
  <c r="AA27" i="21"/>
  <c r="AB27" i="21"/>
  <c r="AD27" i="21"/>
  <c r="AE27" i="21"/>
  <c r="AF27" i="21"/>
  <c r="AG27" i="21"/>
  <c r="AH27" i="21"/>
  <c r="AI27" i="21"/>
  <c r="AJ27" i="21"/>
  <c r="AK27" i="21"/>
  <c r="B28" i="21"/>
  <c r="U64" i="21" s="1"/>
  <c r="K28" i="21"/>
  <c r="V64" i="21" s="1"/>
  <c r="U28" i="21"/>
  <c r="V28" i="21"/>
  <c r="W28" i="21"/>
  <c r="X28" i="21"/>
  <c r="Y28" i="21"/>
  <c r="Z28" i="21"/>
  <c r="AA28" i="21"/>
  <c r="AB28" i="21"/>
  <c r="AD28" i="21"/>
  <c r="AE28" i="21"/>
  <c r="AF28" i="21"/>
  <c r="AG28" i="21"/>
  <c r="AH28" i="21"/>
  <c r="AI28" i="21"/>
  <c r="AJ28" i="21"/>
  <c r="AK28" i="21"/>
  <c r="B29" i="21"/>
  <c r="U65" i="21" s="1"/>
  <c r="K29" i="21"/>
  <c r="V65" i="21" s="1"/>
  <c r="U29" i="21"/>
  <c r="V29" i="21"/>
  <c r="W29" i="21"/>
  <c r="X29" i="21"/>
  <c r="Y29" i="21"/>
  <c r="Z29" i="21"/>
  <c r="AA29" i="21"/>
  <c r="AB29" i="21"/>
  <c r="AD29" i="21"/>
  <c r="AE29" i="21"/>
  <c r="AF29" i="21"/>
  <c r="AG29" i="21"/>
  <c r="AH29" i="21"/>
  <c r="AI29" i="21"/>
  <c r="AJ29" i="21"/>
  <c r="AK29" i="21"/>
  <c r="B30" i="21"/>
  <c r="U66" i="21" s="1"/>
  <c r="K30" i="21"/>
  <c r="V66" i="21" s="1"/>
  <c r="U30" i="21"/>
  <c r="V30" i="21"/>
  <c r="W30" i="21"/>
  <c r="X30" i="21"/>
  <c r="Y30" i="21"/>
  <c r="Z30" i="21"/>
  <c r="AA30" i="21"/>
  <c r="AB30" i="21"/>
  <c r="AD30" i="21"/>
  <c r="AE30" i="21"/>
  <c r="AF30" i="21"/>
  <c r="AG30" i="21"/>
  <c r="AH30" i="21"/>
  <c r="AI30" i="21"/>
  <c r="AJ30" i="21"/>
  <c r="AK30" i="21"/>
  <c r="B31" i="21"/>
  <c r="U67" i="21" s="1"/>
  <c r="K31" i="21"/>
  <c r="V67" i="21" s="1"/>
  <c r="U31" i="21"/>
  <c r="V31" i="21"/>
  <c r="W31" i="21"/>
  <c r="X31" i="21"/>
  <c r="Y31" i="21"/>
  <c r="Z31" i="21"/>
  <c r="AA31" i="21"/>
  <c r="AB31" i="21"/>
  <c r="AD31" i="21"/>
  <c r="AE31" i="21"/>
  <c r="AF31" i="21"/>
  <c r="AG31" i="21"/>
  <c r="AH31" i="21"/>
  <c r="AI31" i="21"/>
  <c r="AJ31" i="21"/>
  <c r="AK31" i="21"/>
  <c r="B32" i="21"/>
  <c r="U68" i="21" s="1"/>
  <c r="K32" i="21"/>
  <c r="V68" i="21" s="1"/>
  <c r="U32" i="21"/>
  <c r="V32" i="21"/>
  <c r="W32" i="21"/>
  <c r="X32" i="21"/>
  <c r="Y32" i="21"/>
  <c r="Z32" i="21"/>
  <c r="AA32" i="21"/>
  <c r="AB32" i="21"/>
  <c r="AD32" i="21"/>
  <c r="AE32" i="21"/>
  <c r="AF32" i="21"/>
  <c r="AG32" i="21"/>
  <c r="AH32" i="21"/>
  <c r="AI32" i="21"/>
  <c r="AJ32" i="21"/>
  <c r="AK32" i="21"/>
  <c r="B33" i="21"/>
  <c r="U69" i="21" s="1"/>
  <c r="K33" i="21"/>
  <c r="V69" i="21" s="1"/>
  <c r="U33" i="21"/>
  <c r="V33" i="21"/>
  <c r="W33" i="21"/>
  <c r="X33" i="21"/>
  <c r="Y33" i="21"/>
  <c r="Z33" i="21"/>
  <c r="AA33" i="21"/>
  <c r="AB33" i="21"/>
  <c r="AD33" i="21"/>
  <c r="AE33" i="21"/>
  <c r="AF33" i="21"/>
  <c r="AG33" i="21"/>
  <c r="AH33" i="21"/>
  <c r="AI33" i="21"/>
  <c r="AJ33" i="21"/>
  <c r="AK33" i="21"/>
  <c r="B34" i="21"/>
  <c r="U70" i="21" s="1"/>
  <c r="K34" i="21"/>
  <c r="V70" i="21" s="1"/>
  <c r="U34" i="21"/>
  <c r="V34" i="21"/>
  <c r="W34" i="21"/>
  <c r="X34" i="21"/>
  <c r="Y34" i="21"/>
  <c r="Z34" i="21"/>
  <c r="AA34" i="21"/>
  <c r="AB34" i="21"/>
  <c r="AD34" i="21"/>
  <c r="AE34" i="21"/>
  <c r="AF34" i="21"/>
  <c r="AG34" i="21"/>
  <c r="AH34" i="21"/>
  <c r="AI34" i="21"/>
  <c r="AJ34" i="21"/>
  <c r="AK34" i="21"/>
  <c r="B35" i="21"/>
  <c r="U71" i="21" s="1"/>
  <c r="K35" i="21"/>
  <c r="V71" i="21" s="1"/>
  <c r="U35" i="21"/>
  <c r="V35" i="21"/>
  <c r="W35" i="21"/>
  <c r="X35" i="21"/>
  <c r="Y35" i="21"/>
  <c r="Z35" i="21"/>
  <c r="AA35" i="21"/>
  <c r="AB35" i="21"/>
  <c r="AD35" i="21"/>
  <c r="AE35" i="21"/>
  <c r="AF35" i="21"/>
  <c r="AG35" i="21"/>
  <c r="AH35" i="21"/>
  <c r="AI35" i="21"/>
  <c r="AJ35" i="21"/>
  <c r="AK35" i="21"/>
  <c r="B36" i="21"/>
  <c r="U72" i="21" s="1"/>
  <c r="K36" i="21"/>
  <c r="V72" i="21" s="1"/>
  <c r="U36" i="21"/>
  <c r="V36" i="21"/>
  <c r="W36" i="21"/>
  <c r="X36" i="21"/>
  <c r="Y36" i="21"/>
  <c r="Z36" i="21"/>
  <c r="AA36" i="21"/>
  <c r="AB36" i="21"/>
  <c r="AD36" i="21"/>
  <c r="AE36" i="21"/>
  <c r="AF36" i="21"/>
  <c r="AG36" i="21"/>
  <c r="AH36" i="21"/>
  <c r="AI36" i="21"/>
  <c r="AJ36" i="21"/>
  <c r="AK36" i="21"/>
  <c r="B92" i="20"/>
  <c r="D92" i="20" s="1"/>
  <c r="C92" i="20"/>
  <c r="G92" i="20"/>
  <c r="J92" i="20"/>
  <c r="B93" i="20"/>
  <c r="D93" i="20" s="1"/>
  <c r="C93" i="20"/>
  <c r="G93" i="20"/>
  <c r="J93" i="20"/>
  <c r="B94" i="20"/>
  <c r="D94" i="20" s="1"/>
  <c r="C94" i="20"/>
  <c r="G94" i="20"/>
  <c r="J94" i="20"/>
  <c r="B95" i="20"/>
  <c r="C95" i="20"/>
  <c r="G95" i="20"/>
  <c r="J95" i="20"/>
  <c r="B96" i="20"/>
  <c r="C96" i="20"/>
  <c r="G96" i="20"/>
  <c r="J96" i="20"/>
  <c r="B97" i="20"/>
  <c r="C97" i="20"/>
  <c r="G97" i="20"/>
  <c r="J97" i="20"/>
  <c r="B98" i="20"/>
  <c r="C98" i="20"/>
  <c r="G98" i="20"/>
  <c r="J98" i="20"/>
  <c r="B99" i="20"/>
  <c r="C99" i="20"/>
  <c r="G99" i="20"/>
  <c r="J99" i="20"/>
  <c r="B100" i="20"/>
  <c r="D100" i="20" s="1"/>
  <c r="C100" i="20"/>
  <c r="G100" i="20"/>
  <c r="J100" i="20"/>
  <c r="B101" i="20"/>
  <c r="C101" i="20"/>
  <c r="G101" i="20"/>
  <c r="J101" i="20"/>
  <c r="B102" i="20"/>
  <c r="C102" i="20"/>
  <c r="G102" i="20"/>
  <c r="J102" i="20"/>
  <c r="B103" i="20"/>
  <c r="C103" i="20"/>
  <c r="G103" i="20"/>
  <c r="J103" i="20"/>
  <c r="B104" i="20"/>
  <c r="C104" i="20"/>
  <c r="G104" i="20"/>
  <c r="J104" i="20"/>
  <c r="B105" i="20"/>
  <c r="C105" i="20"/>
  <c r="G105" i="20"/>
  <c r="J105" i="20"/>
  <c r="B106" i="20"/>
  <c r="C106" i="20"/>
  <c r="G106" i="20"/>
  <c r="J106" i="20"/>
  <c r="B107" i="20"/>
  <c r="C107" i="20"/>
  <c r="G107" i="20"/>
  <c r="J107" i="20"/>
  <c r="B56" i="20"/>
  <c r="N92" i="20" s="1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21" i="19"/>
  <c r="J21" i="19"/>
  <c r="B22" i="19"/>
  <c r="J22" i="19"/>
  <c r="B23" i="19"/>
  <c r="J23" i="19"/>
  <c r="B24" i="19"/>
  <c r="J24" i="19"/>
  <c r="B25" i="19"/>
  <c r="J25" i="19"/>
  <c r="B26" i="19"/>
  <c r="J26" i="19"/>
  <c r="B27" i="19"/>
  <c r="J27" i="19"/>
  <c r="B28" i="19"/>
  <c r="J28" i="19"/>
  <c r="B29" i="19"/>
  <c r="J29" i="19"/>
  <c r="B30" i="19"/>
  <c r="J30" i="19"/>
  <c r="B31" i="19"/>
  <c r="J31" i="19"/>
  <c r="B32" i="19"/>
  <c r="J32" i="19"/>
  <c r="B33" i="19"/>
  <c r="J33" i="19"/>
  <c r="B34" i="19"/>
  <c r="J34" i="19"/>
  <c r="B35" i="19"/>
  <c r="J35" i="19"/>
  <c r="B36" i="19"/>
  <c r="J36" i="19"/>
  <c r="B56" i="19"/>
  <c r="C56" i="19"/>
  <c r="G56" i="19"/>
  <c r="J56" i="19"/>
  <c r="M56" i="19"/>
  <c r="B57" i="19"/>
  <c r="C57" i="19"/>
  <c r="G57" i="19"/>
  <c r="J57" i="19"/>
  <c r="M57" i="19"/>
  <c r="B58" i="19"/>
  <c r="C58" i="19"/>
  <c r="G58" i="19"/>
  <c r="J58" i="19"/>
  <c r="M58" i="19"/>
  <c r="B59" i="19"/>
  <c r="C59" i="19"/>
  <c r="G59" i="19"/>
  <c r="J59" i="19"/>
  <c r="M59" i="19"/>
  <c r="B60" i="19"/>
  <c r="C60" i="19"/>
  <c r="G60" i="19"/>
  <c r="J60" i="19"/>
  <c r="M60" i="19"/>
  <c r="B61" i="19"/>
  <c r="C61" i="19"/>
  <c r="G61" i="19"/>
  <c r="J61" i="19"/>
  <c r="M61" i="19"/>
  <c r="B62" i="19"/>
  <c r="C62" i="19"/>
  <c r="G62" i="19"/>
  <c r="J62" i="19"/>
  <c r="M62" i="19"/>
  <c r="B63" i="19"/>
  <c r="C63" i="19"/>
  <c r="G63" i="19"/>
  <c r="J63" i="19"/>
  <c r="M63" i="19"/>
  <c r="B64" i="19"/>
  <c r="C64" i="19"/>
  <c r="G64" i="19"/>
  <c r="J64" i="19"/>
  <c r="M64" i="19"/>
  <c r="B65" i="19"/>
  <c r="C65" i="19"/>
  <c r="G65" i="19"/>
  <c r="J65" i="19"/>
  <c r="M65" i="19"/>
  <c r="B66" i="19"/>
  <c r="C66" i="19"/>
  <c r="G66" i="19"/>
  <c r="J66" i="19"/>
  <c r="M66" i="19"/>
  <c r="B67" i="19"/>
  <c r="C67" i="19"/>
  <c r="D67" i="19"/>
  <c r="G67" i="19"/>
  <c r="J67" i="19"/>
  <c r="M67" i="19"/>
  <c r="B68" i="19"/>
  <c r="C68" i="19"/>
  <c r="G68" i="19"/>
  <c r="J68" i="19"/>
  <c r="M68" i="19"/>
  <c r="B69" i="19"/>
  <c r="C69" i="19"/>
  <c r="G69" i="19"/>
  <c r="J69" i="19"/>
  <c r="M69" i="19"/>
  <c r="B70" i="19"/>
  <c r="C70" i="19"/>
  <c r="G70" i="19"/>
  <c r="J70" i="19"/>
  <c r="M70" i="19"/>
  <c r="B71" i="19"/>
  <c r="C71" i="19"/>
  <c r="G71" i="19"/>
  <c r="J71" i="19"/>
  <c r="M71" i="19"/>
  <c r="B56" i="18"/>
  <c r="D56" i="18" s="1"/>
  <c r="C56" i="18"/>
  <c r="G56" i="18"/>
  <c r="J56" i="18"/>
  <c r="M56" i="18"/>
  <c r="B57" i="18"/>
  <c r="D57" i="18" s="1"/>
  <c r="C57" i="18"/>
  <c r="G57" i="18"/>
  <c r="J57" i="18"/>
  <c r="M57" i="18"/>
  <c r="B58" i="18"/>
  <c r="D58" i="18" s="1"/>
  <c r="C58" i="18"/>
  <c r="G58" i="18"/>
  <c r="J58" i="18"/>
  <c r="M58" i="18"/>
  <c r="B59" i="18"/>
  <c r="C59" i="18"/>
  <c r="D59" i="18" s="1"/>
  <c r="G59" i="18"/>
  <c r="J59" i="18"/>
  <c r="M59" i="18"/>
  <c r="B60" i="18"/>
  <c r="D60" i="18" s="1"/>
  <c r="C60" i="18"/>
  <c r="G60" i="18"/>
  <c r="J60" i="18"/>
  <c r="M60" i="18"/>
  <c r="B61" i="18"/>
  <c r="C61" i="18"/>
  <c r="G61" i="18"/>
  <c r="J61" i="18"/>
  <c r="M61" i="18"/>
  <c r="B62" i="18"/>
  <c r="D62" i="18" s="1"/>
  <c r="C62" i="18"/>
  <c r="G62" i="18"/>
  <c r="J62" i="18"/>
  <c r="M62" i="18"/>
  <c r="B63" i="18"/>
  <c r="C63" i="18"/>
  <c r="G63" i="18"/>
  <c r="J63" i="18"/>
  <c r="M63" i="18"/>
  <c r="B64" i="18"/>
  <c r="D64" i="18" s="1"/>
  <c r="C64" i="18"/>
  <c r="G64" i="18"/>
  <c r="J64" i="18"/>
  <c r="M64" i="18"/>
  <c r="B65" i="18"/>
  <c r="D65" i="18" s="1"/>
  <c r="C65" i="18"/>
  <c r="G65" i="18"/>
  <c r="J65" i="18"/>
  <c r="M65" i="18"/>
  <c r="B66" i="18"/>
  <c r="D66" i="18" s="1"/>
  <c r="C66" i="18"/>
  <c r="G66" i="18"/>
  <c r="J66" i="18"/>
  <c r="M66" i="18"/>
  <c r="B67" i="18"/>
  <c r="C67" i="18"/>
  <c r="G67" i="18"/>
  <c r="J67" i="18"/>
  <c r="M67" i="18"/>
  <c r="B68" i="18"/>
  <c r="D68" i="18" s="1"/>
  <c r="C68" i="18"/>
  <c r="G68" i="18"/>
  <c r="J68" i="18"/>
  <c r="M68" i="18"/>
  <c r="B69" i="18"/>
  <c r="C69" i="18"/>
  <c r="G69" i="18"/>
  <c r="J69" i="18"/>
  <c r="M69" i="18"/>
  <c r="B70" i="18"/>
  <c r="D70" i="18" s="1"/>
  <c r="C70" i="18"/>
  <c r="G70" i="18"/>
  <c r="J70" i="18"/>
  <c r="M70" i="18"/>
  <c r="B71" i="18"/>
  <c r="C71" i="18"/>
  <c r="G71" i="18"/>
  <c r="J71" i="18"/>
  <c r="M71" i="18"/>
  <c r="B21" i="18"/>
  <c r="J21" i="18"/>
  <c r="S21" i="18"/>
  <c r="T21" i="18"/>
  <c r="U21" i="18"/>
  <c r="V21" i="18"/>
  <c r="W21" i="18"/>
  <c r="X21" i="18"/>
  <c r="Y21" i="18"/>
  <c r="AA21" i="18"/>
  <c r="AB21" i="18"/>
  <c r="AC21" i="18"/>
  <c r="AD21" i="18"/>
  <c r="AE21" i="18"/>
  <c r="AF21" i="18"/>
  <c r="AG21" i="18"/>
  <c r="B22" i="18"/>
  <c r="J22" i="18"/>
  <c r="S57" i="18" s="1"/>
  <c r="S22" i="18"/>
  <c r="T22" i="18"/>
  <c r="U22" i="18"/>
  <c r="V22" i="18"/>
  <c r="W22" i="18"/>
  <c r="X22" i="18"/>
  <c r="Y22" i="18"/>
  <c r="AA22" i="18"/>
  <c r="AB22" i="18"/>
  <c r="AC22" i="18"/>
  <c r="AD22" i="18"/>
  <c r="AE22" i="18"/>
  <c r="AF22" i="18"/>
  <c r="AG22" i="18"/>
  <c r="B23" i="18"/>
  <c r="J23" i="18"/>
  <c r="S58" i="18" s="1"/>
  <c r="S23" i="18"/>
  <c r="T23" i="18"/>
  <c r="U23" i="18"/>
  <c r="V23" i="18"/>
  <c r="W23" i="18"/>
  <c r="X23" i="18"/>
  <c r="Y23" i="18"/>
  <c r="AA23" i="18"/>
  <c r="AB23" i="18"/>
  <c r="AC23" i="18"/>
  <c r="AD23" i="18"/>
  <c r="AE23" i="18"/>
  <c r="AF23" i="18"/>
  <c r="AG23" i="18"/>
  <c r="B24" i="18"/>
  <c r="J24" i="18"/>
  <c r="S24" i="18"/>
  <c r="T24" i="18"/>
  <c r="U24" i="18"/>
  <c r="V24" i="18"/>
  <c r="W24" i="18"/>
  <c r="X24" i="18"/>
  <c r="Y24" i="18"/>
  <c r="AA24" i="18"/>
  <c r="AB24" i="18"/>
  <c r="AC24" i="18"/>
  <c r="AD24" i="18"/>
  <c r="AE24" i="18"/>
  <c r="AF24" i="18"/>
  <c r="AG24" i="18"/>
  <c r="B25" i="18"/>
  <c r="J25" i="18"/>
  <c r="S25" i="18"/>
  <c r="T25" i="18"/>
  <c r="U25" i="18"/>
  <c r="V25" i="18"/>
  <c r="W25" i="18"/>
  <c r="X25" i="18"/>
  <c r="Y25" i="18"/>
  <c r="AA25" i="18"/>
  <c r="AB25" i="18"/>
  <c r="AC25" i="18"/>
  <c r="AD25" i="18"/>
  <c r="AE25" i="18"/>
  <c r="AF25" i="18"/>
  <c r="AG25" i="18"/>
  <c r="B26" i="18"/>
  <c r="J26" i="18"/>
  <c r="S26" i="18"/>
  <c r="T26" i="18"/>
  <c r="U26" i="18"/>
  <c r="V26" i="18"/>
  <c r="W26" i="18"/>
  <c r="X26" i="18"/>
  <c r="Y26" i="18"/>
  <c r="AA26" i="18"/>
  <c r="AB26" i="18"/>
  <c r="AC26" i="18"/>
  <c r="AD26" i="18"/>
  <c r="AE26" i="18"/>
  <c r="AF26" i="18"/>
  <c r="AG26" i="18"/>
  <c r="B27" i="18"/>
  <c r="J27" i="18"/>
  <c r="S62" i="18" s="1"/>
  <c r="S27" i="18"/>
  <c r="T27" i="18"/>
  <c r="U27" i="18"/>
  <c r="V27" i="18"/>
  <c r="W27" i="18"/>
  <c r="X27" i="18"/>
  <c r="Y27" i="18"/>
  <c r="AA27" i="18"/>
  <c r="AB27" i="18"/>
  <c r="AC27" i="18"/>
  <c r="AD27" i="18"/>
  <c r="AE27" i="18"/>
  <c r="AF27" i="18"/>
  <c r="AG27" i="18"/>
  <c r="B28" i="18"/>
  <c r="J28" i="18"/>
  <c r="S28" i="18"/>
  <c r="T28" i="18"/>
  <c r="U28" i="18"/>
  <c r="V28" i="18"/>
  <c r="W28" i="18"/>
  <c r="X28" i="18"/>
  <c r="Y28" i="18"/>
  <c r="AA28" i="18"/>
  <c r="AB28" i="18"/>
  <c r="AC28" i="18"/>
  <c r="AD28" i="18"/>
  <c r="AE28" i="18"/>
  <c r="AF28" i="18"/>
  <c r="AG28" i="18"/>
  <c r="B29" i="18"/>
  <c r="J29" i="18"/>
  <c r="S29" i="18"/>
  <c r="T29" i="18"/>
  <c r="U29" i="18"/>
  <c r="V29" i="18"/>
  <c r="W29" i="18"/>
  <c r="X29" i="18"/>
  <c r="Y29" i="18"/>
  <c r="AA29" i="18"/>
  <c r="AB29" i="18"/>
  <c r="AC29" i="18"/>
  <c r="AD29" i="18"/>
  <c r="AE29" i="18"/>
  <c r="AF29" i="18"/>
  <c r="AG29" i="18"/>
  <c r="B30" i="18"/>
  <c r="J30" i="18"/>
  <c r="S65" i="18" s="1"/>
  <c r="S30" i="18"/>
  <c r="T30" i="18"/>
  <c r="U30" i="18"/>
  <c r="V30" i="18"/>
  <c r="W30" i="18"/>
  <c r="X30" i="18"/>
  <c r="Y30" i="18"/>
  <c r="AA30" i="18"/>
  <c r="AB30" i="18"/>
  <c r="AC30" i="18"/>
  <c r="AD30" i="18"/>
  <c r="AE30" i="18"/>
  <c r="AF30" i="18"/>
  <c r="AG30" i="18"/>
  <c r="B31" i="18"/>
  <c r="J31" i="18"/>
  <c r="S66" i="18" s="1"/>
  <c r="S31" i="18"/>
  <c r="T31" i="18"/>
  <c r="U31" i="18"/>
  <c r="V31" i="18"/>
  <c r="W31" i="18"/>
  <c r="X31" i="18"/>
  <c r="Y31" i="18"/>
  <c r="AA31" i="18"/>
  <c r="AB31" i="18"/>
  <c r="AC31" i="18"/>
  <c r="AD31" i="18"/>
  <c r="AE31" i="18"/>
  <c r="AF31" i="18"/>
  <c r="AG31" i="18"/>
  <c r="B32" i="18"/>
  <c r="J32" i="18"/>
  <c r="S32" i="18"/>
  <c r="T32" i="18"/>
  <c r="U32" i="18"/>
  <c r="V32" i="18"/>
  <c r="W32" i="18"/>
  <c r="X32" i="18"/>
  <c r="Y32" i="18"/>
  <c r="AA32" i="18"/>
  <c r="AB32" i="18"/>
  <c r="AC32" i="18"/>
  <c r="AD32" i="18"/>
  <c r="AE32" i="18"/>
  <c r="AF32" i="18"/>
  <c r="AG32" i="18"/>
  <c r="B33" i="18"/>
  <c r="J33" i="18"/>
  <c r="S33" i="18"/>
  <c r="T33" i="18"/>
  <c r="U33" i="18"/>
  <c r="V33" i="18"/>
  <c r="W33" i="18"/>
  <c r="X33" i="18"/>
  <c r="Y33" i="18"/>
  <c r="AA33" i="18"/>
  <c r="AB33" i="18"/>
  <c r="AC33" i="18"/>
  <c r="AD33" i="18"/>
  <c r="AE33" i="18"/>
  <c r="AF33" i="18"/>
  <c r="AG33" i="18"/>
  <c r="B34" i="18"/>
  <c r="J34" i="18"/>
  <c r="S34" i="18"/>
  <c r="T34" i="18"/>
  <c r="U34" i="18"/>
  <c r="V34" i="18"/>
  <c r="W34" i="18"/>
  <c r="X34" i="18"/>
  <c r="Y34" i="18"/>
  <c r="AA34" i="18"/>
  <c r="AB34" i="18"/>
  <c r="AC34" i="18"/>
  <c r="AD34" i="18"/>
  <c r="AE34" i="18"/>
  <c r="AF34" i="18"/>
  <c r="AG34" i="18"/>
  <c r="B35" i="18"/>
  <c r="J35" i="18"/>
  <c r="S70" i="18" s="1"/>
  <c r="S35" i="18"/>
  <c r="T35" i="18"/>
  <c r="U35" i="18"/>
  <c r="V35" i="18"/>
  <c r="W35" i="18"/>
  <c r="X35" i="18"/>
  <c r="Y35" i="18"/>
  <c r="AA35" i="18"/>
  <c r="AB35" i="18"/>
  <c r="AC35" i="18"/>
  <c r="AD35" i="18"/>
  <c r="AE35" i="18"/>
  <c r="AF35" i="18"/>
  <c r="AG35" i="18"/>
  <c r="B36" i="18"/>
  <c r="J36" i="18"/>
  <c r="S36" i="18"/>
  <c r="T36" i="18"/>
  <c r="U36" i="18"/>
  <c r="V36" i="18"/>
  <c r="W36" i="18"/>
  <c r="X36" i="18"/>
  <c r="Y36" i="18"/>
  <c r="AA36" i="18"/>
  <c r="AB36" i="18"/>
  <c r="AC36" i="18"/>
  <c r="AD36" i="18"/>
  <c r="AE36" i="18"/>
  <c r="AF36" i="18"/>
  <c r="AG36" i="18"/>
  <c r="B92" i="17"/>
  <c r="D92" i="17" s="1"/>
  <c r="C92" i="17"/>
  <c r="G92" i="17"/>
  <c r="J92" i="17"/>
  <c r="N92" i="17"/>
  <c r="B93" i="17"/>
  <c r="D93" i="17" s="1"/>
  <c r="C93" i="17"/>
  <c r="G93" i="17"/>
  <c r="J93" i="17"/>
  <c r="N93" i="17"/>
  <c r="B94" i="17"/>
  <c r="D94" i="17" s="1"/>
  <c r="C94" i="17"/>
  <c r="G94" i="17"/>
  <c r="J94" i="17"/>
  <c r="N94" i="17"/>
  <c r="B95" i="17"/>
  <c r="C95" i="17"/>
  <c r="G95" i="17"/>
  <c r="J95" i="17"/>
  <c r="N95" i="17"/>
  <c r="B96" i="17"/>
  <c r="D96" i="17" s="1"/>
  <c r="C96" i="17"/>
  <c r="G96" i="17"/>
  <c r="J96" i="17"/>
  <c r="N96" i="17"/>
  <c r="B97" i="17"/>
  <c r="D97" i="17" s="1"/>
  <c r="C97" i="17"/>
  <c r="G97" i="17"/>
  <c r="J97" i="17"/>
  <c r="N97" i="17"/>
  <c r="B98" i="17"/>
  <c r="D98" i="17" s="1"/>
  <c r="C98" i="17"/>
  <c r="G98" i="17"/>
  <c r="J98" i="17"/>
  <c r="N98" i="17"/>
  <c r="B99" i="17"/>
  <c r="C99" i="17"/>
  <c r="G99" i="17"/>
  <c r="J99" i="17"/>
  <c r="N99" i="17"/>
  <c r="B100" i="17"/>
  <c r="D100" i="17" s="1"/>
  <c r="C100" i="17"/>
  <c r="G100" i="17"/>
  <c r="J100" i="17"/>
  <c r="N100" i="17"/>
  <c r="B101" i="17"/>
  <c r="D101" i="17" s="1"/>
  <c r="C101" i="17"/>
  <c r="G101" i="17"/>
  <c r="J101" i="17"/>
  <c r="N101" i="17"/>
  <c r="B102" i="17"/>
  <c r="D102" i="17" s="1"/>
  <c r="C102" i="17"/>
  <c r="G102" i="17"/>
  <c r="J102" i="17"/>
  <c r="N102" i="17"/>
  <c r="B103" i="17"/>
  <c r="C103" i="17"/>
  <c r="G103" i="17"/>
  <c r="J103" i="17"/>
  <c r="N103" i="17"/>
  <c r="B104" i="17"/>
  <c r="D104" i="17" s="1"/>
  <c r="C104" i="17"/>
  <c r="G104" i="17"/>
  <c r="J104" i="17"/>
  <c r="N104" i="17"/>
  <c r="B105" i="17"/>
  <c r="C105" i="17"/>
  <c r="G105" i="17"/>
  <c r="J105" i="17"/>
  <c r="N105" i="17"/>
  <c r="B106" i="17"/>
  <c r="D106" i="17" s="1"/>
  <c r="C106" i="17"/>
  <c r="G106" i="17"/>
  <c r="J106" i="17"/>
  <c r="N106" i="17"/>
  <c r="B107" i="17"/>
  <c r="C107" i="17"/>
  <c r="G107" i="17"/>
  <c r="J107" i="17"/>
  <c r="N107" i="17"/>
  <c r="B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B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B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B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B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B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B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B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B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B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B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B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B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B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B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B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B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B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B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B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B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B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B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B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B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B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B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B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B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B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B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B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B58" i="16"/>
  <c r="D58" i="16" s="1"/>
  <c r="C58" i="16"/>
  <c r="G58" i="16"/>
  <c r="J58" i="16"/>
  <c r="N58" i="16"/>
  <c r="R58" i="16"/>
  <c r="B59" i="16"/>
  <c r="C59" i="16"/>
  <c r="G59" i="16"/>
  <c r="J59" i="16"/>
  <c r="N59" i="16"/>
  <c r="R59" i="16"/>
  <c r="B60" i="16"/>
  <c r="D60" i="16" s="1"/>
  <c r="C60" i="16"/>
  <c r="G60" i="16"/>
  <c r="J60" i="16"/>
  <c r="N60" i="16"/>
  <c r="R60" i="16"/>
  <c r="B61" i="16"/>
  <c r="C61" i="16"/>
  <c r="G61" i="16"/>
  <c r="J61" i="16"/>
  <c r="N61" i="16"/>
  <c r="R61" i="16"/>
  <c r="B62" i="16"/>
  <c r="C62" i="16"/>
  <c r="G62" i="16"/>
  <c r="J62" i="16"/>
  <c r="N62" i="16"/>
  <c r="R62" i="16"/>
  <c r="B63" i="16"/>
  <c r="C63" i="16"/>
  <c r="G63" i="16"/>
  <c r="J63" i="16"/>
  <c r="N63" i="16"/>
  <c r="R63" i="16"/>
  <c r="B64" i="16"/>
  <c r="D64" i="16" s="1"/>
  <c r="C64" i="16"/>
  <c r="G64" i="16"/>
  <c r="J64" i="16"/>
  <c r="N64" i="16"/>
  <c r="R64" i="16"/>
  <c r="B65" i="16"/>
  <c r="C65" i="16"/>
  <c r="G65" i="16"/>
  <c r="J65" i="16"/>
  <c r="N65" i="16"/>
  <c r="R65" i="16"/>
  <c r="B66" i="16"/>
  <c r="D66" i="16" s="1"/>
  <c r="C66" i="16"/>
  <c r="G66" i="16"/>
  <c r="J66" i="16"/>
  <c r="N66" i="16"/>
  <c r="R66" i="16"/>
  <c r="B67" i="16"/>
  <c r="C67" i="16"/>
  <c r="G67" i="16"/>
  <c r="J67" i="16"/>
  <c r="N67" i="16"/>
  <c r="R67" i="16"/>
  <c r="B68" i="16"/>
  <c r="C68" i="16"/>
  <c r="D68" i="16"/>
  <c r="G68" i="16"/>
  <c r="J68" i="16"/>
  <c r="N68" i="16"/>
  <c r="R68" i="16"/>
  <c r="B69" i="16"/>
  <c r="C69" i="16"/>
  <c r="G69" i="16"/>
  <c r="J69" i="16"/>
  <c r="N69" i="16"/>
  <c r="R69" i="16"/>
  <c r="B70" i="16"/>
  <c r="C70" i="16"/>
  <c r="G70" i="16"/>
  <c r="J70" i="16"/>
  <c r="N70" i="16"/>
  <c r="R70" i="16"/>
  <c r="B71" i="16"/>
  <c r="D71" i="16" s="1"/>
  <c r="C71" i="16"/>
  <c r="G71" i="16"/>
  <c r="J71" i="16"/>
  <c r="N71" i="16"/>
  <c r="R71" i="16"/>
  <c r="B72" i="16"/>
  <c r="C72" i="16"/>
  <c r="D72" i="16" s="1"/>
  <c r="G72" i="16"/>
  <c r="J72" i="16"/>
  <c r="N72" i="16"/>
  <c r="R72" i="16"/>
  <c r="B73" i="16"/>
  <c r="D73" i="16" s="1"/>
  <c r="C73" i="16"/>
  <c r="G73" i="16"/>
  <c r="J73" i="16"/>
  <c r="N73" i="16"/>
  <c r="R73" i="16"/>
  <c r="B21" i="16"/>
  <c r="J21" i="16"/>
  <c r="T21" i="16"/>
  <c r="U21" i="16"/>
  <c r="V21" i="16"/>
  <c r="W21" i="16"/>
  <c r="X21" i="16"/>
  <c r="Y21" i="16"/>
  <c r="Z21" i="16"/>
  <c r="AB21" i="16"/>
  <c r="AC21" i="16"/>
  <c r="AD21" i="16"/>
  <c r="AE21" i="16"/>
  <c r="AF21" i="16"/>
  <c r="AG21" i="16"/>
  <c r="AH21" i="16"/>
  <c r="B22" i="16"/>
  <c r="J22" i="16"/>
  <c r="T22" i="16"/>
  <c r="U22" i="16"/>
  <c r="V22" i="16"/>
  <c r="W22" i="16"/>
  <c r="X22" i="16"/>
  <c r="Y22" i="16"/>
  <c r="Z22" i="16"/>
  <c r="AB22" i="16"/>
  <c r="AC22" i="16"/>
  <c r="AD22" i="16"/>
  <c r="AE22" i="16"/>
  <c r="AF22" i="16"/>
  <c r="AG22" i="16"/>
  <c r="AH22" i="16"/>
  <c r="B23" i="16"/>
  <c r="J23" i="16"/>
  <c r="T23" i="16"/>
  <c r="U23" i="16"/>
  <c r="V23" i="16"/>
  <c r="W23" i="16"/>
  <c r="X23" i="16"/>
  <c r="Y23" i="16"/>
  <c r="Z23" i="16"/>
  <c r="AB23" i="16"/>
  <c r="AC23" i="16"/>
  <c r="AD23" i="16"/>
  <c r="AE23" i="16"/>
  <c r="AF23" i="16"/>
  <c r="AG23" i="16"/>
  <c r="AH23" i="16"/>
  <c r="B24" i="16"/>
  <c r="J24" i="16"/>
  <c r="T24" i="16"/>
  <c r="U24" i="16"/>
  <c r="V24" i="16"/>
  <c r="W24" i="16"/>
  <c r="X24" i="16"/>
  <c r="Y24" i="16"/>
  <c r="Z24" i="16"/>
  <c r="AB24" i="16"/>
  <c r="AC24" i="16"/>
  <c r="AD24" i="16"/>
  <c r="AE24" i="16"/>
  <c r="AF24" i="16"/>
  <c r="AG24" i="16"/>
  <c r="AH24" i="16"/>
  <c r="B25" i="16"/>
  <c r="J25" i="16"/>
  <c r="T25" i="16"/>
  <c r="U25" i="16"/>
  <c r="V25" i="16"/>
  <c r="W25" i="16"/>
  <c r="X25" i="16"/>
  <c r="Y25" i="16"/>
  <c r="Z25" i="16"/>
  <c r="AB25" i="16"/>
  <c r="AC25" i="16"/>
  <c r="AD25" i="16"/>
  <c r="AE25" i="16"/>
  <c r="AF25" i="16"/>
  <c r="AG25" i="16"/>
  <c r="AH25" i="16"/>
  <c r="B26" i="16"/>
  <c r="J26" i="16"/>
  <c r="T26" i="16"/>
  <c r="U26" i="16"/>
  <c r="V26" i="16"/>
  <c r="W26" i="16"/>
  <c r="X26" i="16"/>
  <c r="Y26" i="16"/>
  <c r="Z26" i="16"/>
  <c r="AB26" i="16"/>
  <c r="AC26" i="16"/>
  <c r="AD26" i="16"/>
  <c r="AE26" i="16"/>
  <c r="AF26" i="16"/>
  <c r="AG26" i="16"/>
  <c r="AH26" i="16"/>
  <c r="B27" i="16"/>
  <c r="J27" i="16"/>
  <c r="T27" i="16"/>
  <c r="U27" i="16"/>
  <c r="V27" i="16"/>
  <c r="W27" i="16"/>
  <c r="X27" i="16"/>
  <c r="Y27" i="16"/>
  <c r="Z27" i="16"/>
  <c r="AB27" i="16"/>
  <c r="AC27" i="16"/>
  <c r="AD27" i="16"/>
  <c r="AE27" i="16"/>
  <c r="AF27" i="16"/>
  <c r="AG27" i="16"/>
  <c r="AH27" i="16"/>
  <c r="B28" i="16"/>
  <c r="J28" i="16"/>
  <c r="T28" i="16"/>
  <c r="U28" i="16"/>
  <c r="V28" i="16"/>
  <c r="W28" i="16"/>
  <c r="X28" i="16"/>
  <c r="Y28" i="16"/>
  <c r="Z28" i="16"/>
  <c r="AB28" i="16"/>
  <c r="AC28" i="16"/>
  <c r="AD28" i="16"/>
  <c r="AE28" i="16"/>
  <c r="AF28" i="16"/>
  <c r="AG28" i="16"/>
  <c r="AH28" i="16"/>
  <c r="B29" i="16"/>
  <c r="J29" i="16"/>
  <c r="T29" i="16"/>
  <c r="U29" i="16"/>
  <c r="V29" i="16"/>
  <c r="W29" i="16"/>
  <c r="X29" i="16"/>
  <c r="Y29" i="16"/>
  <c r="Z29" i="16"/>
  <c r="AB29" i="16"/>
  <c r="AC29" i="16"/>
  <c r="AD29" i="16"/>
  <c r="AE29" i="16"/>
  <c r="AF29" i="16"/>
  <c r="AG29" i="16"/>
  <c r="AH29" i="16"/>
  <c r="B30" i="16"/>
  <c r="J30" i="16"/>
  <c r="T30" i="16"/>
  <c r="U30" i="16"/>
  <c r="V30" i="16"/>
  <c r="W30" i="16"/>
  <c r="X30" i="16"/>
  <c r="Y30" i="16"/>
  <c r="Z30" i="16"/>
  <c r="AB30" i="16"/>
  <c r="AC30" i="16"/>
  <c r="AD30" i="16"/>
  <c r="AE30" i="16"/>
  <c r="AF30" i="16"/>
  <c r="AG30" i="16"/>
  <c r="AH30" i="16"/>
  <c r="B31" i="16"/>
  <c r="J31" i="16"/>
  <c r="T31" i="16"/>
  <c r="U31" i="16"/>
  <c r="V31" i="16"/>
  <c r="W31" i="16"/>
  <c r="X31" i="16"/>
  <c r="Y31" i="16"/>
  <c r="Z31" i="16"/>
  <c r="AB31" i="16"/>
  <c r="AC31" i="16"/>
  <c r="AD31" i="16"/>
  <c r="AE31" i="16"/>
  <c r="AF31" i="16"/>
  <c r="AG31" i="16"/>
  <c r="AH31" i="16"/>
  <c r="B32" i="16"/>
  <c r="J32" i="16"/>
  <c r="T32" i="16"/>
  <c r="U32" i="16"/>
  <c r="V32" i="16"/>
  <c r="W32" i="16"/>
  <c r="X32" i="16"/>
  <c r="Y32" i="16"/>
  <c r="Z32" i="16"/>
  <c r="AB32" i="16"/>
  <c r="AC32" i="16"/>
  <c r="AD32" i="16"/>
  <c r="AE32" i="16"/>
  <c r="AF32" i="16"/>
  <c r="AG32" i="16"/>
  <c r="AH32" i="16"/>
  <c r="B33" i="16"/>
  <c r="J33" i="16"/>
  <c r="T33" i="16"/>
  <c r="U33" i="16"/>
  <c r="V33" i="16"/>
  <c r="W33" i="16"/>
  <c r="X33" i="16"/>
  <c r="Y33" i="16"/>
  <c r="Z33" i="16"/>
  <c r="AB33" i="16"/>
  <c r="AC33" i="16"/>
  <c r="AD33" i="16"/>
  <c r="AE33" i="16"/>
  <c r="AF33" i="16"/>
  <c r="AG33" i="16"/>
  <c r="AH33" i="16"/>
  <c r="B34" i="16"/>
  <c r="J34" i="16"/>
  <c r="T34" i="16"/>
  <c r="U34" i="16"/>
  <c r="V34" i="16"/>
  <c r="W34" i="16"/>
  <c r="X34" i="16"/>
  <c r="Y34" i="16"/>
  <c r="Z34" i="16"/>
  <c r="AB34" i="16"/>
  <c r="AC34" i="16"/>
  <c r="AD34" i="16"/>
  <c r="AE34" i="16"/>
  <c r="AF34" i="16"/>
  <c r="AG34" i="16"/>
  <c r="AH34" i="16"/>
  <c r="B35" i="16"/>
  <c r="J35" i="16"/>
  <c r="T35" i="16"/>
  <c r="U35" i="16"/>
  <c r="V35" i="16"/>
  <c r="W35" i="16"/>
  <c r="X35" i="16"/>
  <c r="Y35" i="16"/>
  <c r="Z35" i="16"/>
  <c r="AB35" i="16"/>
  <c r="AC35" i="16"/>
  <c r="AD35" i="16"/>
  <c r="AE35" i="16"/>
  <c r="AF35" i="16"/>
  <c r="AG35" i="16"/>
  <c r="AH35" i="16"/>
  <c r="B36" i="16"/>
  <c r="J36" i="16"/>
  <c r="T36" i="16"/>
  <c r="U36" i="16"/>
  <c r="V36" i="16"/>
  <c r="W36" i="16"/>
  <c r="X36" i="16"/>
  <c r="Y36" i="16"/>
  <c r="Z36" i="16"/>
  <c r="AB36" i="16"/>
  <c r="AC36" i="16"/>
  <c r="AD36" i="16"/>
  <c r="AE36" i="16"/>
  <c r="AF36" i="16"/>
  <c r="AG36" i="16"/>
  <c r="AH36" i="16"/>
  <c r="B165" i="15"/>
  <c r="J165" i="15"/>
  <c r="B166" i="15"/>
  <c r="J166" i="15"/>
  <c r="B167" i="15"/>
  <c r="J167" i="15"/>
  <c r="B168" i="15"/>
  <c r="J168" i="15"/>
  <c r="B169" i="15"/>
  <c r="J169" i="15"/>
  <c r="B170" i="15"/>
  <c r="J170" i="15"/>
  <c r="B171" i="15"/>
  <c r="J171" i="15"/>
  <c r="B172" i="15"/>
  <c r="J172" i="15"/>
  <c r="B173" i="15"/>
  <c r="J173" i="15"/>
  <c r="B174" i="15"/>
  <c r="J174" i="15"/>
  <c r="B175" i="15"/>
  <c r="J175" i="15"/>
  <c r="B176" i="15"/>
  <c r="J176" i="15"/>
  <c r="B177" i="15"/>
  <c r="J177" i="15"/>
  <c r="B178" i="15"/>
  <c r="J178" i="15"/>
  <c r="B179" i="15"/>
  <c r="J179" i="15"/>
  <c r="B180" i="15"/>
  <c r="J180" i="15"/>
  <c r="B129" i="15"/>
  <c r="J129" i="15"/>
  <c r="T129" i="15" s="1"/>
  <c r="B130" i="15"/>
  <c r="J130" i="15"/>
  <c r="T130" i="15" s="1"/>
  <c r="B131" i="15"/>
  <c r="J131" i="15"/>
  <c r="T131" i="15" s="1"/>
  <c r="B132" i="15"/>
  <c r="J132" i="15"/>
  <c r="T132" i="15" s="1"/>
  <c r="B133" i="15"/>
  <c r="J133" i="15"/>
  <c r="T133" i="15" s="1"/>
  <c r="B134" i="15"/>
  <c r="J134" i="15"/>
  <c r="T134" i="15" s="1"/>
  <c r="B135" i="15"/>
  <c r="J135" i="15"/>
  <c r="T135" i="15" s="1"/>
  <c r="B136" i="15"/>
  <c r="J136" i="15"/>
  <c r="T136" i="15" s="1"/>
  <c r="B137" i="15"/>
  <c r="J137" i="15"/>
  <c r="T137" i="15" s="1"/>
  <c r="B138" i="15"/>
  <c r="J138" i="15"/>
  <c r="T138" i="15" s="1"/>
  <c r="B139" i="15"/>
  <c r="J139" i="15"/>
  <c r="T139" i="15" s="1"/>
  <c r="B140" i="15"/>
  <c r="J140" i="15"/>
  <c r="T140" i="15" s="1"/>
  <c r="B141" i="15"/>
  <c r="J141" i="15"/>
  <c r="T141" i="15" s="1"/>
  <c r="B142" i="15"/>
  <c r="J142" i="15"/>
  <c r="T142" i="15" s="1"/>
  <c r="B143" i="15"/>
  <c r="J143" i="15"/>
  <c r="T143" i="15" s="1"/>
  <c r="B144" i="15"/>
  <c r="J144" i="15"/>
  <c r="T144" i="15" s="1"/>
  <c r="B92" i="15"/>
  <c r="C92" i="15"/>
  <c r="G92" i="15"/>
  <c r="J92" i="15"/>
  <c r="O92" i="15"/>
  <c r="B93" i="15"/>
  <c r="D93" i="15" s="1"/>
  <c r="C93" i="15"/>
  <c r="G93" i="15"/>
  <c r="J93" i="15"/>
  <c r="O93" i="15"/>
  <c r="R93" i="15" s="1"/>
  <c r="B94" i="15"/>
  <c r="C94" i="15"/>
  <c r="G94" i="15"/>
  <c r="J94" i="15"/>
  <c r="O94" i="15"/>
  <c r="B95" i="15"/>
  <c r="D95" i="15" s="1"/>
  <c r="C95" i="15"/>
  <c r="G95" i="15"/>
  <c r="J95" i="15"/>
  <c r="O95" i="15"/>
  <c r="B96" i="15"/>
  <c r="C96" i="15"/>
  <c r="G96" i="15"/>
  <c r="J96" i="15"/>
  <c r="O96" i="15"/>
  <c r="B97" i="15"/>
  <c r="C97" i="15"/>
  <c r="G97" i="15"/>
  <c r="J97" i="15"/>
  <c r="O97" i="15"/>
  <c r="R97" i="15" s="1"/>
  <c r="B98" i="15"/>
  <c r="C98" i="15"/>
  <c r="G98" i="15"/>
  <c r="J98" i="15"/>
  <c r="O98" i="15"/>
  <c r="B99" i="15"/>
  <c r="C99" i="15"/>
  <c r="G99" i="15"/>
  <c r="J99" i="15"/>
  <c r="O99" i="15"/>
  <c r="R99" i="15" s="1"/>
  <c r="B100" i="15"/>
  <c r="D100" i="15" s="1"/>
  <c r="C100" i="15"/>
  <c r="G100" i="15"/>
  <c r="J100" i="15"/>
  <c r="O100" i="15"/>
  <c r="B101" i="15"/>
  <c r="C101" i="15"/>
  <c r="G101" i="15"/>
  <c r="J101" i="15"/>
  <c r="O101" i="15"/>
  <c r="R101" i="15" s="1"/>
  <c r="B102" i="15"/>
  <c r="C102" i="15"/>
  <c r="G102" i="15"/>
  <c r="J102" i="15"/>
  <c r="O102" i="15"/>
  <c r="B103" i="15"/>
  <c r="C103" i="15"/>
  <c r="G103" i="15"/>
  <c r="J103" i="15"/>
  <c r="O103" i="15"/>
  <c r="B104" i="15"/>
  <c r="C104" i="15"/>
  <c r="G104" i="15"/>
  <c r="J104" i="15"/>
  <c r="O104" i="15"/>
  <c r="B105" i="15"/>
  <c r="C105" i="15"/>
  <c r="G105" i="15"/>
  <c r="J105" i="15"/>
  <c r="O105" i="15"/>
  <c r="R105" i="15" s="1"/>
  <c r="B106" i="15"/>
  <c r="C106" i="15"/>
  <c r="G106" i="15"/>
  <c r="J106" i="15"/>
  <c r="O106" i="15"/>
  <c r="B107" i="15"/>
  <c r="C107" i="15"/>
  <c r="G107" i="15"/>
  <c r="J107" i="15"/>
  <c r="O107" i="15"/>
  <c r="R107" i="15" s="1"/>
  <c r="B55" i="15"/>
  <c r="T55" i="15"/>
  <c r="U55" i="15"/>
  <c r="V55" i="15"/>
  <c r="W55" i="15"/>
  <c r="X55" i="15"/>
  <c r="Y55" i="15"/>
  <c r="Z55" i="15"/>
  <c r="AA55" i="15"/>
  <c r="AB55" i="15"/>
  <c r="AC55" i="15"/>
  <c r="AD55" i="15"/>
  <c r="AE55" i="15"/>
  <c r="AF55" i="15"/>
  <c r="B56" i="15"/>
  <c r="T56" i="15"/>
  <c r="U56" i="15"/>
  <c r="V56" i="15"/>
  <c r="W56" i="15"/>
  <c r="X56" i="15"/>
  <c r="Y56" i="15"/>
  <c r="Z56" i="15"/>
  <c r="AA56" i="15"/>
  <c r="AB56" i="15"/>
  <c r="AC56" i="15"/>
  <c r="AD56" i="15"/>
  <c r="AE56" i="15"/>
  <c r="AF56" i="15"/>
  <c r="B57" i="15"/>
  <c r="T57" i="15"/>
  <c r="U57" i="15"/>
  <c r="V57" i="15"/>
  <c r="W57" i="15"/>
  <c r="X57" i="15"/>
  <c r="Y57" i="15"/>
  <c r="Z57" i="15"/>
  <c r="AA57" i="15"/>
  <c r="AB57" i="15"/>
  <c r="AC57" i="15"/>
  <c r="AD57" i="15"/>
  <c r="AE57" i="15"/>
  <c r="AF57" i="15"/>
  <c r="B58" i="15"/>
  <c r="T58" i="15"/>
  <c r="U58" i="15"/>
  <c r="V58" i="15"/>
  <c r="W58" i="15"/>
  <c r="X58" i="15"/>
  <c r="Y58" i="15"/>
  <c r="Z58" i="15"/>
  <c r="AA58" i="15"/>
  <c r="AB58" i="15"/>
  <c r="AC58" i="15"/>
  <c r="AD58" i="15"/>
  <c r="AE58" i="15"/>
  <c r="AF58" i="15"/>
  <c r="B59" i="15"/>
  <c r="T59" i="15"/>
  <c r="U59" i="15"/>
  <c r="V59" i="15"/>
  <c r="W59" i="15"/>
  <c r="X59" i="15"/>
  <c r="Y59" i="15"/>
  <c r="Z59" i="15"/>
  <c r="AA59" i="15"/>
  <c r="AB59" i="15"/>
  <c r="AC59" i="15"/>
  <c r="AD59" i="15"/>
  <c r="AE59" i="15"/>
  <c r="AF59" i="15"/>
  <c r="B60" i="15"/>
  <c r="T60" i="15"/>
  <c r="U60" i="15"/>
  <c r="V60" i="15"/>
  <c r="W60" i="15"/>
  <c r="X60" i="15"/>
  <c r="Y60" i="15"/>
  <c r="Z60" i="15"/>
  <c r="AA60" i="15"/>
  <c r="AB60" i="15"/>
  <c r="AC60" i="15"/>
  <c r="AD60" i="15"/>
  <c r="AE60" i="15"/>
  <c r="AF60" i="15"/>
  <c r="B61" i="15"/>
  <c r="T61" i="15"/>
  <c r="U61" i="15"/>
  <c r="V61" i="15"/>
  <c r="W61" i="15"/>
  <c r="X61" i="15"/>
  <c r="Y61" i="15"/>
  <c r="Z61" i="15"/>
  <c r="AA61" i="15"/>
  <c r="AB61" i="15"/>
  <c r="AC61" i="15"/>
  <c r="AD61" i="15"/>
  <c r="AE61" i="15"/>
  <c r="AF61" i="15"/>
  <c r="B62" i="15"/>
  <c r="T62" i="15"/>
  <c r="U62" i="15"/>
  <c r="V62" i="15"/>
  <c r="W62" i="15"/>
  <c r="X62" i="15"/>
  <c r="Y62" i="15"/>
  <c r="Z62" i="15"/>
  <c r="AA62" i="15"/>
  <c r="AB62" i="15"/>
  <c r="AC62" i="15"/>
  <c r="AD62" i="15"/>
  <c r="AE62" i="15"/>
  <c r="AF62" i="15"/>
  <c r="B63" i="15"/>
  <c r="T63" i="15"/>
  <c r="U63" i="15"/>
  <c r="V63" i="15"/>
  <c r="W63" i="15"/>
  <c r="X63" i="15"/>
  <c r="Y63" i="15"/>
  <c r="Z63" i="15"/>
  <c r="AA63" i="15"/>
  <c r="AB63" i="15"/>
  <c r="AC63" i="15"/>
  <c r="AD63" i="15"/>
  <c r="AE63" i="15"/>
  <c r="AF63" i="15"/>
  <c r="B64" i="15"/>
  <c r="T64" i="15"/>
  <c r="U64" i="15"/>
  <c r="V64" i="15"/>
  <c r="W64" i="15"/>
  <c r="X64" i="15"/>
  <c r="Y64" i="15"/>
  <c r="Z64" i="15"/>
  <c r="AA64" i="15"/>
  <c r="AB64" i="15"/>
  <c r="AC64" i="15"/>
  <c r="AD64" i="15"/>
  <c r="AE64" i="15"/>
  <c r="AF64" i="15"/>
  <c r="B65" i="15"/>
  <c r="T65" i="15"/>
  <c r="U65" i="15"/>
  <c r="V65" i="15"/>
  <c r="W65" i="15"/>
  <c r="X65" i="15"/>
  <c r="Y65" i="15"/>
  <c r="Z65" i="15"/>
  <c r="AA65" i="15"/>
  <c r="AB65" i="15"/>
  <c r="AC65" i="15"/>
  <c r="AD65" i="15"/>
  <c r="AE65" i="15"/>
  <c r="AF65" i="15"/>
  <c r="B66" i="15"/>
  <c r="T66" i="15"/>
  <c r="U66" i="15"/>
  <c r="V66" i="15"/>
  <c r="W66" i="15"/>
  <c r="X66" i="15"/>
  <c r="Y66" i="15"/>
  <c r="Z66" i="15"/>
  <c r="AA66" i="15"/>
  <c r="AB66" i="15"/>
  <c r="AC66" i="15"/>
  <c r="AD66" i="15"/>
  <c r="AE66" i="15"/>
  <c r="AF66" i="15"/>
  <c r="B67" i="15"/>
  <c r="T67" i="15"/>
  <c r="U67" i="15"/>
  <c r="V67" i="15"/>
  <c r="W67" i="15"/>
  <c r="X67" i="15"/>
  <c r="Y67" i="15"/>
  <c r="Z67" i="15"/>
  <c r="AA67" i="15"/>
  <c r="AB67" i="15"/>
  <c r="AC67" i="15"/>
  <c r="AD67" i="15"/>
  <c r="AE67" i="15"/>
  <c r="AF67" i="15"/>
  <c r="B68" i="15"/>
  <c r="T68" i="15"/>
  <c r="U68" i="15"/>
  <c r="V68" i="15"/>
  <c r="W68" i="15"/>
  <c r="X68" i="15"/>
  <c r="Y68" i="15"/>
  <c r="Z68" i="15"/>
  <c r="AA68" i="15"/>
  <c r="AB68" i="15"/>
  <c r="AC68" i="15"/>
  <c r="AD68" i="15"/>
  <c r="AE68" i="15"/>
  <c r="AF68" i="15"/>
  <c r="B69" i="15"/>
  <c r="T69" i="15"/>
  <c r="U69" i="15"/>
  <c r="V69" i="15"/>
  <c r="W69" i="15"/>
  <c r="X69" i="15"/>
  <c r="Y69" i="15"/>
  <c r="Z69" i="15"/>
  <c r="AA69" i="15"/>
  <c r="AB69" i="15"/>
  <c r="AC69" i="15"/>
  <c r="AD69" i="15"/>
  <c r="AE69" i="15"/>
  <c r="AF69" i="15"/>
  <c r="B70" i="15"/>
  <c r="T70" i="15"/>
  <c r="U70" i="15"/>
  <c r="V70" i="15"/>
  <c r="W70" i="15"/>
  <c r="X70" i="15"/>
  <c r="Y70" i="15"/>
  <c r="Z70" i="15"/>
  <c r="AA70" i="15"/>
  <c r="AB70" i="15"/>
  <c r="AC70" i="15"/>
  <c r="AD70" i="15"/>
  <c r="AE70" i="15"/>
  <c r="AF70" i="15"/>
  <c r="B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B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B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B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B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B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B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B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B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B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B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B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B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B33" i="15"/>
  <c r="T33" i="15"/>
  <c r="U33" i="15"/>
  <c r="V33" i="15"/>
  <c r="W33" i="15"/>
  <c r="X33" i="15"/>
  <c r="Y33" i="15"/>
  <c r="Z33" i="15"/>
  <c r="AA33" i="15"/>
  <c r="AB33" i="15"/>
  <c r="AC33" i="15"/>
  <c r="AD33" i="15"/>
  <c r="AE33" i="15"/>
  <c r="AF33" i="15"/>
  <c r="B34" i="15"/>
  <c r="T34" i="15"/>
  <c r="U34" i="15"/>
  <c r="V34" i="15"/>
  <c r="W34" i="15"/>
  <c r="X34" i="15"/>
  <c r="Y34" i="15"/>
  <c r="Z34" i="15"/>
  <c r="AA34" i="15"/>
  <c r="AB34" i="15"/>
  <c r="AC34" i="15"/>
  <c r="AD34" i="15"/>
  <c r="AE34" i="15"/>
  <c r="AF34" i="15"/>
  <c r="B35" i="15"/>
  <c r="T35" i="15"/>
  <c r="U35" i="15"/>
  <c r="V35" i="15"/>
  <c r="W35" i="15"/>
  <c r="X35" i="15"/>
  <c r="Y35" i="15"/>
  <c r="Z35" i="15"/>
  <c r="AA35" i="15"/>
  <c r="AB35" i="15"/>
  <c r="AC35" i="15"/>
  <c r="AD35" i="15"/>
  <c r="AE35" i="15"/>
  <c r="AF35" i="15"/>
  <c r="B57" i="14"/>
  <c r="D57" i="14" s="1"/>
  <c r="S57" i="14" s="1"/>
  <c r="C57" i="14"/>
  <c r="G57" i="14"/>
  <c r="J57" i="14"/>
  <c r="K57" i="14"/>
  <c r="B58" i="14"/>
  <c r="C58" i="14"/>
  <c r="G58" i="14"/>
  <c r="J58" i="14"/>
  <c r="K58" i="14"/>
  <c r="B59" i="14"/>
  <c r="C59" i="14"/>
  <c r="G59" i="14"/>
  <c r="J59" i="14"/>
  <c r="K59" i="14"/>
  <c r="B60" i="14"/>
  <c r="C60" i="14"/>
  <c r="G60" i="14"/>
  <c r="J60" i="14"/>
  <c r="K60" i="14"/>
  <c r="B61" i="14"/>
  <c r="D61" i="14" s="1"/>
  <c r="C61" i="14"/>
  <c r="G61" i="14"/>
  <c r="J61" i="14"/>
  <c r="K61" i="14"/>
  <c r="B62" i="14"/>
  <c r="C62" i="14"/>
  <c r="G62" i="14"/>
  <c r="J62" i="14"/>
  <c r="K62" i="14"/>
  <c r="B63" i="14"/>
  <c r="C63" i="14"/>
  <c r="G63" i="14"/>
  <c r="J63" i="14"/>
  <c r="K63" i="14"/>
  <c r="B64" i="14"/>
  <c r="C64" i="14"/>
  <c r="D64" i="14" s="1"/>
  <c r="S64" i="14" s="1"/>
  <c r="G64" i="14"/>
  <c r="J64" i="14"/>
  <c r="K64" i="14"/>
  <c r="B65" i="14"/>
  <c r="C65" i="14"/>
  <c r="G65" i="14"/>
  <c r="J65" i="14"/>
  <c r="K65" i="14"/>
  <c r="B66" i="14"/>
  <c r="D66" i="14" s="1"/>
  <c r="C66" i="14"/>
  <c r="G66" i="14"/>
  <c r="J66" i="14"/>
  <c r="K66" i="14"/>
  <c r="B67" i="14"/>
  <c r="C67" i="14"/>
  <c r="G67" i="14"/>
  <c r="J67" i="14"/>
  <c r="K67" i="14"/>
  <c r="B68" i="14"/>
  <c r="D68" i="14" s="1"/>
  <c r="C68" i="14"/>
  <c r="G68" i="14"/>
  <c r="J68" i="14"/>
  <c r="K68" i="14"/>
  <c r="B69" i="14"/>
  <c r="C69" i="14"/>
  <c r="G69" i="14"/>
  <c r="J69" i="14"/>
  <c r="K69" i="14"/>
  <c r="B70" i="14"/>
  <c r="D70" i="14" s="1"/>
  <c r="C70" i="14"/>
  <c r="G70" i="14"/>
  <c r="J70" i="14"/>
  <c r="K70" i="14"/>
  <c r="B71" i="14"/>
  <c r="C71" i="14"/>
  <c r="G71" i="14"/>
  <c r="J71" i="14"/>
  <c r="K71" i="14"/>
  <c r="B72" i="14"/>
  <c r="D72" i="14" s="1"/>
  <c r="C72" i="14"/>
  <c r="G72" i="14"/>
  <c r="J72" i="14"/>
  <c r="K72" i="14"/>
  <c r="B21" i="14"/>
  <c r="J21" i="14"/>
  <c r="S21" i="14"/>
  <c r="T21" i="14"/>
  <c r="U21" i="14"/>
  <c r="V21" i="14"/>
  <c r="W21" i="14"/>
  <c r="X21" i="14"/>
  <c r="Y21" i="14"/>
  <c r="B22" i="14"/>
  <c r="J22" i="14"/>
  <c r="S22" i="14"/>
  <c r="T22" i="14"/>
  <c r="U22" i="14"/>
  <c r="V22" i="14"/>
  <c r="W22" i="14"/>
  <c r="X22" i="14"/>
  <c r="Y22" i="14"/>
  <c r="B23" i="14"/>
  <c r="J23" i="14"/>
  <c r="S23" i="14"/>
  <c r="T23" i="14"/>
  <c r="U23" i="14"/>
  <c r="V23" i="14"/>
  <c r="W23" i="14"/>
  <c r="X23" i="14"/>
  <c r="Y23" i="14"/>
  <c r="B24" i="14"/>
  <c r="J24" i="14"/>
  <c r="S24" i="14"/>
  <c r="T24" i="14"/>
  <c r="U24" i="14"/>
  <c r="V24" i="14"/>
  <c r="W24" i="14"/>
  <c r="X24" i="14"/>
  <c r="Y24" i="14"/>
  <c r="B25" i="14"/>
  <c r="J25" i="14"/>
  <c r="S25" i="14"/>
  <c r="T25" i="14"/>
  <c r="U25" i="14"/>
  <c r="V25" i="14"/>
  <c r="W25" i="14"/>
  <c r="X25" i="14"/>
  <c r="Y25" i="14"/>
  <c r="B26" i="14"/>
  <c r="J26" i="14"/>
  <c r="S26" i="14"/>
  <c r="T26" i="14"/>
  <c r="U26" i="14"/>
  <c r="V26" i="14"/>
  <c r="W26" i="14"/>
  <c r="X26" i="14"/>
  <c r="Y26" i="14"/>
  <c r="B27" i="14"/>
  <c r="J27" i="14"/>
  <c r="S27" i="14"/>
  <c r="T27" i="14"/>
  <c r="U27" i="14"/>
  <c r="V27" i="14"/>
  <c r="W27" i="14"/>
  <c r="X27" i="14"/>
  <c r="Y27" i="14"/>
  <c r="B28" i="14"/>
  <c r="J28" i="14"/>
  <c r="S28" i="14"/>
  <c r="T28" i="14"/>
  <c r="U28" i="14"/>
  <c r="V28" i="14"/>
  <c r="W28" i="14"/>
  <c r="X28" i="14"/>
  <c r="Y28" i="14"/>
  <c r="B29" i="14"/>
  <c r="J29" i="14"/>
  <c r="S29" i="14"/>
  <c r="T29" i="14"/>
  <c r="U29" i="14"/>
  <c r="V29" i="14"/>
  <c r="W29" i="14"/>
  <c r="X29" i="14"/>
  <c r="Y29" i="14"/>
  <c r="B30" i="14"/>
  <c r="J30" i="14"/>
  <c r="S30" i="14"/>
  <c r="T30" i="14"/>
  <c r="U30" i="14"/>
  <c r="V30" i="14"/>
  <c r="W30" i="14"/>
  <c r="X30" i="14"/>
  <c r="Y30" i="14"/>
  <c r="B31" i="14"/>
  <c r="J31" i="14"/>
  <c r="S31" i="14"/>
  <c r="T31" i="14"/>
  <c r="U31" i="14"/>
  <c r="V31" i="14"/>
  <c r="W31" i="14"/>
  <c r="X31" i="14"/>
  <c r="Y31" i="14"/>
  <c r="B32" i="14"/>
  <c r="J32" i="14"/>
  <c r="S32" i="14"/>
  <c r="T32" i="14"/>
  <c r="U32" i="14"/>
  <c r="V32" i="14"/>
  <c r="W32" i="14"/>
  <c r="X32" i="14"/>
  <c r="Y32" i="14"/>
  <c r="B33" i="14"/>
  <c r="J33" i="14"/>
  <c r="S33" i="14"/>
  <c r="T33" i="14"/>
  <c r="U33" i="14"/>
  <c r="V33" i="14"/>
  <c r="W33" i="14"/>
  <c r="X33" i="14"/>
  <c r="Y33" i="14"/>
  <c r="B34" i="14"/>
  <c r="J34" i="14"/>
  <c r="S34" i="14"/>
  <c r="T34" i="14"/>
  <c r="U34" i="14"/>
  <c r="V34" i="14"/>
  <c r="W34" i="14"/>
  <c r="X34" i="14"/>
  <c r="Y34" i="14"/>
  <c r="B35" i="14"/>
  <c r="J35" i="14"/>
  <c r="S35" i="14"/>
  <c r="T35" i="14"/>
  <c r="U35" i="14"/>
  <c r="V35" i="14"/>
  <c r="W35" i="14"/>
  <c r="X35" i="14"/>
  <c r="Y35" i="14"/>
  <c r="B36" i="14"/>
  <c r="J36" i="14"/>
  <c r="S36" i="14"/>
  <c r="T36" i="14"/>
  <c r="U36" i="14"/>
  <c r="V36" i="14"/>
  <c r="W36" i="14"/>
  <c r="X36" i="14"/>
  <c r="Y36" i="14"/>
  <c r="D105" i="15" l="1"/>
  <c r="T176" i="15"/>
  <c r="D92" i="15"/>
  <c r="M98" i="3"/>
  <c r="J96" i="3"/>
  <c r="M94" i="3"/>
  <c r="G96" i="3"/>
  <c r="T178" i="15"/>
  <c r="T172" i="15"/>
  <c r="T166" i="15"/>
  <c r="T180" i="15"/>
  <c r="T174" i="15"/>
  <c r="T168" i="15"/>
  <c r="S73" i="29"/>
  <c r="S72" i="29"/>
  <c r="D71" i="29"/>
  <c r="S71" i="29" s="1"/>
  <c r="S70" i="29"/>
  <c r="S69" i="29"/>
  <c r="D65" i="29"/>
  <c r="D66" i="29"/>
  <c r="D63" i="29"/>
  <c r="S68" i="29"/>
  <c r="S67" i="29"/>
  <c r="S66" i="29"/>
  <c r="S65" i="29"/>
  <c r="S63" i="29"/>
  <c r="S62" i="29"/>
  <c r="S61" i="29"/>
  <c r="S60" i="29"/>
  <c r="S59" i="29"/>
  <c r="D64" i="29"/>
  <c r="S64" i="29" s="1"/>
  <c r="D58" i="29"/>
  <c r="S58" i="29" s="1"/>
  <c r="M100" i="26"/>
  <c r="M92" i="26"/>
  <c r="D107" i="26"/>
  <c r="D106" i="26"/>
  <c r="M106" i="26" s="1"/>
  <c r="D105" i="26"/>
  <c r="D104" i="26"/>
  <c r="M104" i="26" s="1"/>
  <c r="D103" i="26"/>
  <c r="D102" i="26"/>
  <c r="M102" i="26" s="1"/>
  <c r="M107" i="26"/>
  <c r="M103" i="26"/>
  <c r="D95" i="26"/>
  <c r="M95" i="26" s="1"/>
  <c r="D94" i="26"/>
  <c r="M105" i="26"/>
  <c r="M94" i="26"/>
  <c r="D105" i="25"/>
  <c r="D93" i="25"/>
  <c r="S93" i="25" s="1"/>
  <c r="D100" i="25"/>
  <c r="T100" i="25" s="1"/>
  <c r="D96" i="25"/>
  <c r="T96" i="25" s="1"/>
  <c r="D94" i="25"/>
  <c r="T94" i="25" s="1"/>
  <c r="D92" i="25"/>
  <c r="T92" i="25" s="1"/>
  <c r="S105" i="25"/>
  <c r="T59" i="24"/>
  <c r="D73" i="24"/>
  <c r="T73" i="24" s="1"/>
  <c r="D71" i="24"/>
  <c r="T71" i="24" s="1"/>
  <c r="D67" i="24"/>
  <c r="T67" i="24" s="1"/>
  <c r="D66" i="24"/>
  <c r="T66" i="24" s="1"/>
  <c r="S73" i="24"/>
  <c r="S67" i="24"/>
  <c r="S62" i="24"/>
  <c r="D65" i="24"/>
  <c r="T65" i="24" s="1"/>
  <c r="D63" i="24"/>
  <c r="T63" i="24" s="1"/>
  <c r="D58" i="24"/>
  <c r="T58" i="24" s="1"/>
  <c r="D70" i="24"/>
  <c r="T70" i="24" s="1"/>
  <c r="D68" i="24"/>
  <c r="S68" i="24" s="1"/>
  <c r="S71" i="24"/>
  <c r="S66" i="24"/>
  <c r="S63" i="24"/>
  <c r="D72" i="24"/>
  <c r="T72" i="24" s="1"/>
  <c r="D69" i="24"/>
  <c r="T69" i="24" s="1"/>
  <c r="D64" i="24"/>
  <c r="T64" i="24" s="1"/>
  <c r="D61" i="24"/>
  <c r="T61" i="24" s="1"/>
  <c r="T68" i="24"/>
  <c r="D60" i="24"/>
  <c r="T60" i="24" s="1"/>
  <c r="W21" i="23"/>
  <c r="W27" i="23"/>
  <c r="W32" i="23"/>
  <c r="W24" i="23"/>
  <c r="AH24" i="23" s="1"/>
  <c r="AH36" i="23"/>
  <c r="AH35" i="23"/>
  <c r="AH32" i="23"/>
  <c r="AH22" i="23"/>
  <c r="AH21" i="23"/>
  <c r="AH28" i="23"/>
  <c r="AH27" i="23"/>
  <c r="AH33" i="23"/>
  <c r="AH31" i="23"/>
  <c r="AG33" i="23"/>
  <c r="AG28" i="23"/>
  <c r="AG24" i="23"/>
  <c r="AG23" i="23"/>
  <c r="AG34" i="23"/>
  <c r="AG29" i="23"/>
  <c r="AG25" i="23"/>
  <c r="AG35" i="23"/>
  <c r="AG30" i="23"/>
  <c r="AG26" i="23"/>
  <c r="AG21" i="23"/>
  <c r="V58" i="21"/>
  <c r="N94" i="20"/>
  <c r="N93" i="20"/>
  <c r="D68" i="19"/>
  <c r="D65" i="19"/>
  <c r="D70" i="19"/>
  <c r="D59" i="19"/>
  <c r="D71" i="19"/>
  <c r="D60" i="19"/>
  <c r="D57" i="19"/>
  <c r="S70" i="19"/>
  <c r="S68" i="19"/>
  <c r="S60" i="19"/>
  <c r="D63" i="19"/>
  <c r="S63" i="19" s="1"/>
  <c r="D62" i="19"/>
  <c r="S62" i="19" s="1"/>
  <c r="S71" i="19"/>
  <c r="S67" i="19"/>
  <c r="S65" i="19"/>
  <c r="S59" i="19"/>
  <c r="S57" i="19"/>
  <c r="D71" i="18"/>
  <c r="D67" i="18"/>
  <c r="D63" i="18"/>
  <c r="S63" i="18" s="1"/>
  <c r="D105" i="17"/>
  <c r="R96" i="17"/>
  <c r="S96" i="17"/>
  <c r="D107" i="17"/>
  <c r="D103" i="17"/>
  <c r="D99" i="17"/>
  <c r="D95" i="17"/>
  <c r="R104" i="17"/>
  <c r="S104" i="17"/>
  <c r="R100" i="17"/>
  <c r="S100" i="17"/>
  <c r="R106" i="17"/>
  <c r="S106" i="17"/>
  <c r="S102" i="17"/>
  <c r="R102" i="17"/>
  <c r="S98" i="17"/>
  <c r="R98" i="17"/>
  <c r="R94" i="17"/>
  <c r="S94" i="17"/>
  <c r="R92" i="17"/>
  <c r="S92" i="17"/>
  <c r="R105" i="17"/>
  <c r="S105" i="17"/>
  <c r="R101" i="17"/>
  <c r="S101" i="17"/>
  <c r="R97" i="17"/>
  <c r="S97" i="17"/>
  <c r="R93" i="17"/>
  <c r="S93" i="17"/>
  <c r="D67" i="16"/>
  <c r="D65" i="16"/>
  <c r="D59" i="16"/>
  <c r="U72" i="16"/>
  <c r="V72" i="16"/>
  <c r="T72" i="16"/>
  <c r="U60" i="16"/>
  <c r="V60" i="16"/>
  <c r="T60" i="16"/>
  <c r="T65" i="16"/>
  <c r="U65" i="16"/>
  <c r="V65" i="16"/>
  <c r="T58" i="16"/>
  <c r="U58" i="16"/>
  <c r="V58" i="16"/>
  <c r="D70" i="16"/>
  <c r="U64" i="16"/>
  <c r="V64" i="16"/>
  <c r="T64" i="16"/>
  <c r="D63" i="16"/>
  <c r="D61" i="16"/>
  <c r="V67" i="16"/>
  <c r="U67" i="16"/>
  <c r="T67" i="16"/>
  <c r="T73" i="16"/>
  <c r="U73" i="16"/>
  <c r="V73" i="16"/>
  <c r="T66" i="16"/>
  <c r="V66" i="16"/>
  <c r="U66" i="16"/>
  <c r="V59" i="16"/>
  <c r="T59" i="16"/>
  <c r="U59" i="16"/>
  <c r="U68" i="16"/>
  <c r="T68" i="16"/>
  <c r="V68" i="16"/>
  <c r="V71" i="16"/>
  <c r="T71" i="16"/>
  <c r="U71" i="16"/>
  <c r="D69" i="16"/>
  <c r="D62" i="16"/>
  <c r="T170" i="15"/>
  <c r="U105" i="15"/>
  <c r="R102" i="15"/>
  <c r="T175" i="15"/>
  <c r="R94" i="15"/>
  <c r="T167" i="15"/>
  <c r="R92" i="15"/>
  <c r="U92" i="15" s="1"/>
  <c r="T165" i="15"/>
  <c r="R104" i="15"/>
  <c r="T177" i="15"/>
  <c r="R96" i="15"/>
  <c r="T169" i="15"/>
  <c r="R100" i="15"/>
  <c r="U100" i="15" s="1"/>
  <c r="T173" i="15"/>
  <c r="R106" i="15"/>
  <c r="T179" i="15"/>
  <c r="R103" i="15"/>
  <c r="R98" i="15"/>
  <c r="T171" i="15"/>
  <c r="R95" i="15"/>
  <c r="U95" i="15" s="1"/>
  <c r="U93" i="15"/>
  <c r="T95" i="15"/>
  <c r="D107" i="15"/>
  <c r="U107" i="15" s="1"/>
  <c r="D97" i="15"/>
  <c r="U97" i="15" s="1"/>
  <c r="D104" i="15"/>
  <c r="D101" i="15"/>
  <c r="U101" i="15" s="1"/>
  <c r="D99" i="15"/>
  <c r="U99" i="15" s="1"/>
  <c r="D98" i="15"/>
  <c r="T100" i="15"/>
  <c r="T98" i="15"/>
  <c r="T92" i="15"/>
  <c r="D103" i="15"/>
  <c r="U103" i="15" s="1"/>
  <c r="D102" i="15"/>
  <c r="D96" i="15"/>
  <c r="U96" i="15" s="1"/>
  <c r="T105" i="15"/>
  <c r="T103" i="15"/>
  <c r="T99" i="15"/>
  <c r="T93" i="15"/>
  <c r="D106" i="15"/>
  <c r="D94" i="15"/>
  <c r="S72" i="14"/>
  <c r="S61" i="14"/>
  <c r="S68" i="14"/>
  <c r="S70" i="14"/>
  <c r="S66" i="14"/>
  <c r="D60" i="14"/>
  <c r="S60" i="14" s="1"/>
  <c r="R64" i="14"/>
  <c r="R72" i="14"/>
  <c r="D69" i="14"/>
  <c r="S69" i="14" s="1"/>
  <c r="D65" i="14"/>
  <c r="S65" i="14" s="1"/>
  <c r="D62" i="14"/>
  <c r="S62" i="14" s="1"/>
  <c r="D58" i="14"/>
  <c r="S58" i="14" s="1"/>
  <c r="R68" i="14"/>
  <c r="D67" i="14"/>
  <c r="S67" i="14" s="1"/>
  <c r="D59" i="14"/>
  <c r="S59" i="14" s="1"/>
  <c r="R60" i="14"/>
  <c r="D71" i="14"/>
  <c r="S71" i="14" s="1"/>
  <c r="D63" i="14"/>
  <c r="S63" i="14" s="1"/>
  <c r="G104" i="3"/>
  <c r="M99" i="3"/>
  <c r="J101" i="3"/>
  <c r="J97" i="3"/>
  <c r="J93" i="3"/>
  <c r="D101" i="26"/>
  <c r="M101" i="26" s="1"/>
  <c r="D93" i="26"/>
  <c r="M93" i="26" s="1"/>
  <c r="S100" i="25"/>
  <c r="S96" i="25"/>
  <c r="T105" i="25"/>
  <c r="T93" i="25"/>
  <c r="S94" i="25"/>
  <c r="D104" i="25"/>
  <c r="T104" i="25" s="1"/>
  <c r="D103" i="25"/>
  <c r="T103" i="25" s="1"/>
  <c r="D99" i="25"/>
  <c r="T99" i="25" s="1"/>
  <c r="D91" i="25"/>
  <c r="T91" i="25" s="1"/>
  <c r="D106" i="25"/>
  <c r="T106" i="25" s="1"/>
  <c r="D102" i="25"/>
  <c r="T102" i="25" s="1"/>
  <c r="D95" i="25"/>
  <c r="T95" i="25" s="1"/>
  <c r="D101" i="25"/>
  <c r="T101" i="25" s="1"/>
  <c r="D98" i="25"/>
  <c r="T98" i="25" s="1"/>
  <c r="D97" i="25"/>
  <c r="T97" i="25" s="1"/>
  <c r="W34" i="23"/>
  <c r="AH34" i="23" s="1"/>
  <c r="W26" i="23"/>
  <c r="AH26" i="23" s="1"/>
  <c r="D107" i="20"/>
  <c r="N107" i="20" s="1"/>
  <c r="D106" i="20"/>
  <c r="N106" i="20" s="1"/>
  <c r="D105" i="20"/>
  <c r="N105" i="20" s="1"/>
  <c r="D104" i="20"/>
  <c r="D99" i="20"/>
  <c r="N99" i="20" s="1"/>
  <c r="D97" i="20"/>
  <c r="N97" i="20" s="1"/>
  <c r="N98" i="20"/>
  <c r="D103" i="20"/>
  <c r="D102" i="20"/>
  <c r="N102" i="20" s="1"/>
  <c r="D101" i="20"/>
  <c r="N101" i="20" s="1"/>
  <c r="D95" i="20"/>
  <c r="N95" i="20" s="1"/>
  <c r="D98" i="20"/>
  <c r="D96" i="20"/>
  <c r="N96" i="20" s="1"/>
  <c r="N103" i="20"/>
  <c r="N104" i="20"/>
  <c r="N100" i="20"/>
  <c r="D64" i="19"/>
  <c r="S64" i="19" s="1"/>
  <c r="D56" i="19"/>
  <c r="S56" i="19" s="1"/>
  <c r="D69" i="19"/>
  <c r="S69" i="19" s="1"/>
  <c r="D66" i="19"/>
  <c r="S66" i="19" s="1"/>
  <c r="D61" i="19"/>
  <c r="S61" i="19" s="1"/>
  <c r="D58" i="19"/>
  <c r="S58" i="19" s="1"/>
  <c r="D69" i="18"/>
  <c r="D61" i="18"/>
  <c r="S61" i="18" s="1"/>
  <c r="S71" i="18"/>
  <c r="S64" i="18"/>
  <c r="S59" i="18"/>
  <c r="S69" i="18"/>
  <c r="S68" i="18"/>
  <c r="S67" i="18"/>
  <c r="S60" i="18"/>
  <c r="S56" i="18"/>
  <c r="R63" i="14"/>
  <c r="R67" i="14"/>
  <c r="R70" i="14"/>
  <c r="R66" i="14"/>
  <c r="R62" i="14"/>
  <c r="R59" i="14"/>
  <c r="R69" i="14"/>
  <c r="R65" i="14"/>
  <c r="R61" i="14"/>
  <c r="R57" i="14"/>
  <c r="G105" i="3"/>
  <c r="G101" i="3"/>
  <c r="G97" i="3"/>
  <c r="M91" i="3"/>
  <c r="G91" i="3"/>
  <c r="M93" i="3"/>
  <c r="M92" i="3"/>
  <c r="G99" i="3"/>
  <c r="C96" i="3"/>
  <c r="G93" i="3"/>
  <c r="J104" i="3"/>
  <c r="J103" i="3"/>
  <c r="M101" i="3"/>
  <c r="C101" i="3"/>
  <c r="M100" i="3"/>
  <c r="G100" i="3"/>
  <c r="M90" i="3"/>
  <c r="J105" i="3"/>
  <c r="C104" i="3"/>
  <c r="M102" i="3"/>
  <c r="C93" i="3"/>
  <c r="G92" i="3"/>
  <c r="M105" i="3"/>
  <c r="C105" i="3"/>
  <c r="M104" i="3"/>
  <c r="M103" i="3"/>
  <c r="G103" i="3"/>
  <c r="J100" i="3"/>
  <c r="J99" i="3"/>
  <c r="M97" i="3"/>
  <c r="C97" i="3"/>
  <c r="B96" i="3"/>
  <c r="M95" i="3"/>
  <c r="G95" i="3"/>
  <c r="J92" i="3"/>
  <c r="J91" i="3"/>
  <c r="C100" i="3"/>
  <c r="C92" i="3"/>
  <c r="B27" i="3"/>
  <c r="B28" i="2" s="1"/>
  <c r="B23" i="3"/>
  <c r="B24" i="2" s="1"/>
  <c r="B64" i="3"/>
  <c r="C31" i="2" s="1"/>
  <c r="B60" i="3"/>
  <c r="C27" i="2" s="1"/>
  <c r="J95" i="3"/>
  <c r="B105" i="3"/>
  <c r="D105" i="3" s="1"/>
  <c r="C103" i="3"/>
  <c r="J102" i="3"/>
  <c r="B101" i="3"/>
  <c r="C99" i="3"/>
  <c r="J98" i="3"/>
  <c r="B97" i="3"/>
  <c r="C95" i="3"/>
  <c r="J94" i="3"/>
  <c r="B93" i="3"/>
  <c r="D93" i="3" s="1"/>
  <c r="C91" i="3"/>
  <c r="J90" i="3"/>
  <c r="B35" i="3"/>
  <c r="B36" i="2" s="1"/>
  <c r="B31" i="3"/>
  <c r="B32" i="2" s="1"/>
  <c r="B33" i="3"/>
  <c r="B34" i="2" s="1"/>
  <c r="B25" i="3"/>
  <c r="B26" i="2" s="1"/>
  <c r="B21" i="3"/>
  <c r="B22" i="2" s="1"/>
  <c r="C102" i="3"/>
  <c r="C98" i="3"/>
  <c r="C94" i="3"/>
  <c r="C90" i="3"/>
  <c r="B68" i="3"/>
  <c r="C35" i="2" s="1"/>
  <c r="B56" i="3"/>
  <c r="C23" i="2" s="1"/>
  <c r="B34" i="3"/>
  <c r="B35" i="2" s="1"/>
  <c r="B32" i="3"/>
  <c r="B33" i="2" s="1"/>
  <c r="B30" i="3"/>
  <c r="B31" i="2" s="1"/>
  <c r="B29" i="3"/>
  <c r="B30" i="2" s="1"/>
  <c r="B28" i="3"/>
  <c r="B29" i="2" s="1"/>
  <c r="B26" i="3"/>
  <c r="B27" i="2" s="1"/>
  <c r="B24" i="3"/>
  <c r="B25" i="2" s="1"/>
  <c r="B22" i="3"/>
  <c r="B23" i="2" s="1"/>
  <c r="B20" i="3"/>
  <c r="B21" i="2" s="1"/>
  <c r="B69" i="3"/>
  <c r="C36" i="2" s="1"/>
  <c r="B67" i="3"/>
  <c r="C34" i="2" s="1"/>
  <c r="B66" i="3"/>
  <c r="C33" i="2" s="1"/>
  <c r="B65" i="3"/>
  <c r="C32" i="2" s="1"/>
  <c r="B63" i="3"/>
  <c r="C30" i="2" s="1"/>
  <c r="B62" i="3"/>
  <c r="C29" i="2" s="1"/>
  <c r="B61" i="3"/>
  <c r="C28" i="2" s="1"/>
  <c r="B59" i="3"/>
  <c r="C26" i="2" s="1"/>
  <c r="B58" i="3"/>
  <c r="C25" i="2" s="1"/>
  <c r="B57" i="3"/>
  <c r="C24" i="2" s="1"/>
  <c r="B55" i="3"/>
  <c r="C22" i="2" s="1"/>
  <c r="B54" i="3"/>
  <c r="C21" i="2" s="1"/>
  <c r="B103" i="3"/>
  <c r="B102" i="3"/>
  <c r="B99" i="3"/>
  <c r="B98" i="3"/>
  <c r="B95" i="3"/>
  <c r="B94" i="3"/>
  <c r="B91" i="3"/>
  <c r="B90" i="3"/>
  <c r="B104" i="3"/>
  <c r="B100" i="3"/>
  <c r="D100" i="3" s="1"/>
  <c r="B92" i="3"/>
  <c r="G102" i="3"/>
  <c r="G98" i="3"/>
  <c r="M96" i="3"/>
  <c r="G94" i="3"/>
  <c r="G90" i="3"/>
  <c r="B91" i="13"/>
  <c r="C91" i="13"/>
  <c r="G91" i="13"/>
  <c r="J91" i="13"/>
  <c r="M91" i="13"/>
  <c r="B92" i="13"/>
  <c r="C92" i="13"/>
  <c r="G92" i="13"/>
  <c r="J92" i="13"/>
  <c r="M92" i="13"/>
  <c r="B93" i="13"/>
  <c r="C93" i="13"/>
  <c r="G93" i="13"/>
  <c r="J93" i="13"/>
  <c r="M93" i="13"/>
  <c r="B94" i="13"/>
  <c r="D94" i="13" s="1"/>
  <c r="C94" i="13"/>
  <c r="G94" i="13"/>
  <c r="J94" i="13"/>
  <c r="M94" i="13"/>
  <c r="B95" i="13"/>
  <c r="C95" i="13"/>
  <c r="D95" i="13" s="1"/>
  <c r="G95" i="13"/>
  <c r="J95" i="13"/>
  <c r="M95" i="13"/>
  <c r="B96" i="13"/>
  <c r="C96" i="13"/>
  <c r="G96" i="13"/>
  <c r="J96" i="13"/>
  <c r="M96" i="13"/>
  <c r="B97" i="13"/>
  <c r="D97" i="13" s="1"/>
  <c r="P97" i="13" s="1"/>
  <c r="C97" i="13"/>
  <c r="G97" i="13"/>
  <c r="J97" i="13"/>
  <c r="M97" i="13"/>
  <c r="B98" i="13"/>
  <c r="C98" i="13"/>
  <c r="G98" i="13"/>
  <c r="J98" i="13"/>
  <c r="M98" i="13"/>
  <c r="B99" i="13"/>
  <c r="C99" i="13"/>
  <c r="G99" i="13"/>
  <c r="J99" i="13"/>
  <c r="M99" i="13"/>
  <c r="B100" i="13"/>
  <c r="C100" i="13"/>
  <c r="G100" i="13"/>
  <c r="J100" i="13"/>
  <c r="M100" i="13"/>
  <c r="B101" i="13"/>
  <c r="C101" i="13"/>
  <c r="G101" i="13"/>
  <c r="J101" i="13"/>
  <c r="M101" i="13"/>
  <c r="B102" i="13"/>
  <c r="C102" i="13"/>
  <c r="G102" i="13"/>
  <c r="J102" i="13"/>
  <c r="M102" i="13"/>
  <c r="B103" i="13"/>
  <c r="C103" i="13"/>
  <c r="G103" i="13"/>
  <c r="J103" i="13"/>
  <c r="M103" i="13"/>
  <c r="B104" i="13"/>
  <c r="C104" i="13"/>
  <c r="G104" i="13"/>
  <c r="J104" i="13"/>
  <c r="M104" i="13"/>
  <c r="B105" i="13"/>
  <c r="C105" i="13"/>
  <c r="G105" i="13"/>
  <c r="J105" i="13"/>
  <c r="M105" i="13"/>
  <c r="B106" i="13"/>
  <c r="D106" i="13" s="1"/>
  <c r="C106" i="13"/>
  <c r="G106" i="13"/>
  <c r="J106" i="13"/>
  <c r="M106" i="13"/>
  <c r="B54" i="13"/>
  <c r="B55" i="13"/>
  <c r="B56" i="13"/>
  <c r="B57" i="13"/>
  <c r="O94" i="13" s="1"/>
  <c r="B58" i="13"/>
  <c r="O95" i="13" s="1"/>
  <c r="B59" i="13"/>
  <c r="B60" i="13"/>
  <c r="O97" i="13" s="1"/>
  <c r="B61" i="13"/>
  <c r="B62" i="13"/>
  <c r="B63" i="13"/>
  <c r="B64" i="13"/>
  <c r="B65" i="13"/>
  <c r="B66" i="13"/>
  <c r="B67" i="13"/>
  <c r="B68" i="13"/>
  <c r="B6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91" i="12"/>
  <c r="C91" i="12"/>
  <c r="G91" i="12"/>
  <c r="J91" i="12"/>
  <c r="M91" i="12"/>
  <c r="B92" i="12"/>
  <c r="C92" i="12"/>
  <c r="G92" i="12"/>
  <c r="J92" i="12"/>
  <c r="M92" i="12"/>
  <c r="B93" i="12"/>
  <c r="D93" i="12" s="1"/>
  <c r="C93" i="12"/>
  <c r="G93" i="12"/>
  <c r="J93" i="12"/>
  <c r="M93" i="12"/>
  <c r="B94" i="12"/>
  <c r="C94" i="12"/>
  <c r="G94" i="12"/>
  <c r="J94" i="12"/>
  <c r="M94" i="12"/>
  <c r="B95" i="12"/>
  <c r="C95" i="12"/>
  <c r="G95" i="12"/>
  <c r="J95" i="12"/>
  <c r="M95" i="12"/>
  <c r="B96" i="12"/>
  <c r="C96" i="12"/>
  <c r="G96" i="12"/>
  <c r="J96" i="12"/>
  <c r="M96" i="12"/>
  <c r="B97" i="12"/>
  <c r="D97" i="12" s="1"/>
  <c r="C97" i="12"/>
  <c r="G97" i="12"/>
  <c r="J97" i="12"/>
  <c r="M97" i="12"/>
  <c r="B98" i="12"/>
  <c r="C98" i="12"/>
  <c r="G98" i="12"/>
  <c r="J98" i="12"/>
  <c r="M98" i="12"/>
  <c r="B99" i="12"/>
  <c r="C99" i="12"/>
  <c r="G99" i="12"/>
  <c r="J99" i="12"/>
  <c r="M99" i="12"/>
  <c r="B100" i="12"/>
  <c r="C100" i="12"/>
  <c r="G100" i="12"/>
  <c r="J100" i="12"/>
  <c r="M100" i="12"/>
  <c r="B101" i="12"/>
  <c r="D101" i="12" s="1"/>
  <c r="C101" i="12"/>
  <c r="G101" i="12"/>
  <c r="J101" i="12"/>
  <c r="M101" i="12"/>
  <c r="B102" i="12"/>
  <c r="C102" i="12"/>
  <c r="G102" i="12"/>
  <c r="J102" i="12"/>
  <c r="M102" i="12"/>
  <c r="B103" i="12"/>
  <c r="C103" i="12"/>
  <c r="G103" i="12"/>
  <c r="J103" i="12"/>
  <c r="M103" i="12"/>
  <c r="B104" i="12"/>
  <c r="C104" i="12"/>
  <c r="G104" i="12"/>
  <c r="J104" i="12"/>
  <c r="M104" i="12"/>
  <c r="B105" i="12"/>
  <c r="D105" i="12" s="1"/>
  <c r="C105" i="12"/>
  <c r="G105" i="12"/>
  <c r="J105" i="12"/>
  <c r="M105" i="12"/>
  <c r="B106" i="12"/>
  <c r="C106" i="12"/>
  <c r="G106" i="12"/>
  <c r="J106" i="12"/>
  <c r="M106" i="12"/>
  <c r="B54" i="12"/>
  <c r="N54" i="12"/>
  <c r="O54" i="12"/>
  <c r="P54" i="12"/>
  <c r="Q54" i="12"/>
  <c r="R54" i="12"/>
  <c r="S54" i="12"/>
  <c r="T54" i="12"/>
  <c r="U54" i="12"/>
  <c r="V54" i="12"/>
  <c r="W54" i="12"/>
  <c r="B55" i="12"/>
  <c r="N55" i="12"/>
  <c r="O55" i="12"/>
  <c r="P55" i="12"/>
  <c r="Q55" i="12"/>
  <c r="R55" i="12"/>
  <c r="S55" i="12"/>
  <c r="T55" i="12"/>
  <c r="U55" i="12"/>
  <c r="V55" i="12"/>
  <c r="W55" i="12"/>
  <c r="B56" i="12"/>
  <c r="O93" i="12" s="1"/>
  <c r="N56" i="12"/>
  <c r="O56" i="12"/>
  <c r="P56" i="12"/>
  <c r="Q56" i="12"/>
  <c r="R56" i="12"/>
  <c r="S56" i="12"/>
  <c r="T56" i="12"/>
  <c r="U56" i="12"/>
  <c r="V56" i="12"/>
  <c r="W56" i="12"/>
  <c r="B57" i="12"/>
  <c r="N57" i="12"/>
  <c r="O57" i="12"/>
  <c r="P57" i="12"/>
  <c r="Q57" i="12"/>
  <c r="R57" i="12"/>
  <c r="S57" i="12"/>
  <c r="T57" i="12"/>
  <c r="U57" i="12"/>
  <c r="V57" i="12"/>
  <c r="W57" i="12"/>
  <c r="B58" i="12"/>
  <c r="N58" i="12"/>
  <c r="O58" i="12"/>
  <c r="P58" i="12"/>
  <c r="Q58" i="12"/>
  <c r="R58" i="12"/>
  <c r="S58" i="12"/>
  <c r="T58" i="12"/>
  <c r="U58" i="12"/>
  <c r="V58" i="12"/>
  <c r="W58" i="12"/>
  <c r="B59" i="12"/>
  <c r="N59" i="12"/>
  <c r="O59" i="12"/>
  <c r="P59" i="12"/>
  <c r="Q59" i="12"/>
  <c r="R59" i="12"/>
  <c r="S59" i="12"/>
  <c r="T59" i="12"/>
  <c r="U59" i="12"/>
  <c r="V59" i="12"/>
  <c r="W59" i="12"/>
  <c r="B60" i="12"/>
  <c r="O97" i="12" s="1"/>
  <c r="N60" i="12"/>
  <c r="O60" i="12"/>
  <c r="P60" i="12"/>
  <c r="Q60" i="12"/>
  <c r="R60" i="12"/>
  <c r="S60" i="12"/>
  <c r="T60" i="12"/>
  <c r="U60" i="12"/>
  <c r="V60" i="12"/>
  <c r="W60" i="12"/>
  <c r="B61" i="12"/>
  <c r="N61" i="12"/>
  <c r="O61" i="12"/>
  <c r="P61" i="12"/>
  <c r="Q61" i="12"/>
  <c r="R61" i="12"/>
  <c r="S61" i="12"/>
  <c r="T61" i="12"/>
  <c r="U61" i="12"/>
  <c r="V61" i="12"/>
  <c r="W61" i="12"/>
  <c r="B62" i="12"/>
  <c r="N62" i="12"/>
  <c r="O62" i="12"/>
  <c r="P62" i="12"/>
  <c r="Q62" i="12"/>
  <c r="R62" i="12"/>
  <c r="S62" i="12"/>
  <c r="T62" i="12"/>
  <c r="U62" i="12"/>
  <c r="V62" i="12"/>
  <c r="W62" i="12"/>
  <c r="B63" i="12"/>
  <c r="N63" i="12"/>
  <c r="O63" i="12"/>
  <c r="P63" i="12"/>
  <c r="Q63" i="12"/>
  <c r="R63" i="12"/>
  <c r="S63" i="12"/>
  <c r="T63" i="12"/>
  <c r="U63" i="12"/>
  <c r="V63" i="12"/>
  <c r="W63" i="12"/>
  <c r="B64" i="12"/>
  <c r="O101" i="12" s="1"/>
  <c r="N64" i="12"/>
  <c r="O64" i="12"/>
  <c r="P64" i="12"/>
  <c r="Q64" i="12"/>
  <c r="R64" i="12"/>
  <c r="S64" i="12"/>
  <c r="T64" i="12"/>
  <c r="U64" i="12"/>
  <c r="V64" i="12"/>
  <c r="W64" i="12"/>
  <c r="B65" i="12"/>
  <c r="N65" i="12"/>
  <c r="O65" i="12"/>
  <c r="P65" i="12"/>
  <c r="Q65" i="12"/>
  <c r="R65" i="12"/>
  <c r="S65" i="12"/>
  <c r="T65" i="12"/>
  <c r="U65" i="12"/>
  <c r="V65" i="12"/>
  <c r="W65" i="12"/>
  <c r="B66" i="12"/>
  <c r="N66" i="12"/>
  <c r="O66" i="12"/>
  <c r="P66" i="12"/>
  <c r="Q66" i="12"/>
  <c r="R66" i="12"/>
  <c r="S66" i="12"/>
  <c r="T66" i="12"/>
  <c r="U66" i="12"/>
  <c r="V66" i="12"/>
  <c r="W66" i="12"/>
  <c r="B67" i="12"/>
  <c r="N67" i="12"/>
  <c r="O67" i="12"/>
  <c r="P67" i="12"/>
  <c r="Q67" i="12"/>
  <c r="R67" i="12"/>
  <c r="S67" i="12"/>
  <c r="T67" i="12"/>
  <c r="U67" i="12"/>
  <c r="V67" i="12"/>
  <c r="W67" i="12"/>
  <c r="B68" i="12"/>
  <c r="O105" i="12" s="1"/>
  <c r="N68" i="12"/>
  <c r="O68" i="12"/>
  <c r="P68" i="12"/>
  <c r="Q68" i="12"/>
  <c r="R68" i="12"/>
  <c r="S68" i="12"/>
  <c r="T68" i="12"/>
  <c r="U68" i="12"/>
  <c r="V68" i="12"/>
  <c r="W68" i="12"/>
  <c r="B69" i="12"/>
  <c r="N69" i="12"/>
  <c r="O69" i="12"/>
  <c r="P69" i="12"/>
  <c r="Q69" i="12"/>
  <c r="R69" i="12"/>
  <c r="S69" i="12"/>
  <c r="T69" i="12"/>
  <c r="U69" i="12"/>
  <c r="V69" i="12"/>
  <c r="W69" i="12"/>
  <c r="B20" i="12"/>
  <c r="N20" i="12"/>
  <c r="O20" i="12"/>
  <c r="P20" i="12"/>
  <c r="Q20" i="12"/>
  <c r="R20" i="12"/>
  <c r="S20" i="12"/>
  <c r="T20" i="12"/>
  <c r="U20" i="12"/>
  <c r="V20" i="12"/>
  <c r="W20" i="12"/>
  <c r="B21" i="12"/>
  <c r="N21" i="12"/>
  <c r="O21" i="12"/>
  <c r="P21" i="12"/>
  <c r="Q21" i="12"/>
  <c r="R21" i="12"/>
  <c r="S21" i="12"/>
  <c r="T21" i="12"/>
  <c r="U21" i="12"/>
  <c r="V21" i="12"/>
  <c r="W21" i="12"/>
  <c r="B22" i="12"/>
  <c r="N22" i="12"/>
  <c r="O22" i="12"/>
  <c r="P22" i="12"/>
  <c r="Q22" i="12"/>
  <c r="R22" i="12"/>
  <c r="S22" i="12"/>
  <c r="T22" i="12"/>
  <c r="U22" i="12"/>
  <c r="V22" i="12"/>
  <c r="W22" i="12"/>
  <c r="B23" i="12"/>
  <c r="N23" i="12"/>
  <c r="O23" i="12"/>
  <c r="P23" i="12"/>
  <c r="Q23" i="12"/>
  <c r="R23" i="12"/>
  <c r="S23" i="12"/>
  <c r="T23" i="12"/>
  <c r="U23" i="12"/>
  <c r="V23" i="12"/>
  <c r="W23" i="12"/>
  <c r="B24" i="12"/>
  <c r="N24" i="12"/>
  <c r="O24" i="12"/>
  <c r="P24" i="12"/>
  <c r="Q24" i="12"/>
  <c r="R24" i="12"/>
  <c r="S24" i="12"/>
  <c r="T24" i="12"/>
  <c r="U24" i="12"/>
  <c r="V24" i="12"/>
  <c r="W24" i="12"/>
  <c r="B25" i="12"/>
  <c r="N25" i="12"/>
  <c r="O25" i="12"/>
  <c r="P25" i="12"/>
  <c r="Q25" i="12"/>
  <c r="R25" i="12"/>
  <c r="S25" i="12"/>
  <c r="T25" i="12"/>
  <c r="U25" i="12"/>
  <c r="V25" i="12"/>
  <c r="W25" i="12"/>
  <c r="B26" i="12"/>
  <c r="N26" i="12"/>
  <c r="O26" i="12"/>
  <c r="P26" i="12"/>
  <c r="Q26" i="12"/>
  <c r="R26" i="12"/>
  <c r="S26" i="12"/>
  <c r="T26" i="12"/>
  <c r="U26" i="12"/>
  <c r="V26" i="12"/>
  <c r="W26" i="12"/>
  <c r="B27" i="12"/>
  <c r="N27" i="12"/>
  <c r="O27" i="12"/>
  <c r="P27" i="12"/>
  <c r="Q27" i="12"/>
  <c r="R27" i="12"/>
  <c r="S27" i="12"/>
  <c r="T27" i="12"/>
  <c r="U27" i="12"/>
  <c r="V27" i="12"/>
  <c r="W27" i="12"/>
  <c r="B28" i="12"/>
  <c r="N28" i="12"/>
  <c r="O28" i="12"/>
  <c r="P28" i="12"/>
  <c r="Q28" i="12"/>
  <c r="R28" i="12"/>
  <c r="S28" i="12"/>
  <c r="T28" i="12"/>
  <c r="U28" i="12"/>
  <c r="V28" i="12"/>
  <c r="W28" i="12"/>
  <c r="B29" i="12"/>
  <c r="N29" i="12"/>
  <c r="O29" i="12"/>
  <c r="P29" i="12"/>
  <c r="Q29" i="12"/>
  <c r="R29" i="12"/>
  <c r="S29" i="12"/>
  <c r="T29" i="12"/>
  <c r="U29" i="12"/>
  <c r="V29" i="12"/>
  <c r="W29" i="12"/>
  <c r="B30" i="12"/>
  <c r="N30" i="12"/>
  <c r="O30" i="12"/>
  <c r="P30" i="12"/>
  <c r="Q30" i="12"/>
  <c r="R30" i="12"/>
  <c r="S30" i="12"/>
  <c r="T30" i="12"/>
  <c r="U30" i="12"/>
  <c r="V30" i="12"/>
  <c r="W30" i="12"/>
  <c r="B31" i="12"/>
  <c r="N31" i="12"/>
  <c r="O31" i="12"/>
  <c r="P31" i="12"/>
  <c r="Q31" i="12"/>
  <c r="R31" i="12"/>
  <c r="S31" i="12"/>
  <c r="T31" i="12"/>
  <c r="U31" i="12"/>
  <c r="V31" i="12"/>
  <c r="W31" i="12"/>
  <c r="B32" i="12"/>
  <c r="N32" i="12"/>
  <c r="O32" i="12"/>
  <c r="P32" i="12"/>
  <c r="Q32" i="12"/>
  <c r="R32" i="12"/>
  <c r="S32" i="12"/>
  <c r="T32" i="12"/>
  <c r="U32" i="12"/>
  <c r="V32" i="12"/>
  <c r="W32" i="12"/>
  <c r="B33" i="12"/>
  <c r="N33" i="12"/>
  <c r="O33" i="12"/>
  <c r="P33" i="12"/>
  <c r="Q33" i="12"/>
  <c r="R33" i="12"/>
  <c r="S33" i="12"/>
  <c r="T33" i="12"/>
  <c r="U33" i="12"/>
  <c r="V33" i="12"/>
  <c r="W33" i="12"/>
  <c r="B34" i="12"/>
  <c r="N34" i="12"/>
  <c r="O34" i="12"/>
  <c r="P34" i="12"/>
  <c r="Q34" i="12"/>
  <c r="R34" i="12"/>
  <c r="S34" i="12"/>
  <c r="T34" i="12"/>
  <c r="U34" i="12"/>
  <c r="V34" i="12"/>
  <c r="W34" i="12"/>
  <c r="B35" i="12"/>
  <c r="N35" i="12"/>
  <c r="O35" i="12"/>
  <c r="P35" i="12"/>
  <c r="Q35" i="12"/>
  <c r="R35" i="12"/>
  <c r="S35" i="12"/>
  <c r="T35" i="12"/>
  <c r="U35" i="12"/>
  <c r="V35" i="12"/>
  <c r="W35" i="12"/>
  <c r="B58" i="11"/>
  <c r="D58" i="11" s="1"/>
  <c r="C58" i="11"/>
  <c r="G58" i="11"/>
  <c r="J58" i="11"/>
  <c r="K58" i="11"/>
  <c r="N58" i="11"/>
  <c r="B59" i="11"/>
  <c r="D59" i="11" s="1"/>
  <c r="C59" i="11"/>
  <c r="G59" i="11"/>
  <c r="J59" i="11"/>
  <c r="N59" i="11"/>
  <c r="K59" i="11" s="1"/>
  <c r="B60" i="11"/>
  <c r="C60" i="11"/>
  <c r="G60" i="11"/>
  <c r="J60" i="11"/>
  <c r="N60" i="11"/>
  <c r="K60" i="11" s="1"/>
  <c r="B61" i="11"/>
  <c r="C61" i="11"/>
  <c r="G61" i="11"/>
  <c r="J61" i="11"/>
  <c r="N61" i="11"/>
  <c r="K61" i="11" s="1"/>
  <c r="B62" i="11"/>
  <c r="C62" i="11"/>
  <c r="G62" i="11"/>
  <c r="J62" i="11"/>
  <c r="K62" i="11"/>
  <c r="N62" i="11"/>
  <c r="B63" i="11"/>
  <c r="C63" i="11"/>
  <c r="G63" i="11"/>
  <c r="J63" i="11"/>
  <c r="N63" i="11"/>
  <c r="K63" i="11" s="1"/>
  <c r="B64" i="11"/>
  <c r="C64" i="11"/>
  <c r="D64" i="11" s="1"/>
  <c r="G64" i="11"/>
  <c r="J64" i="11"/>
  <c r="N64" i="11"/>
  <c r="K64" i="11" s="1"/>
  <c r="B65" i="11"/>
  <c r="C65" i="11"/>
  <c r="G65" i="11"/>
  <c r="J65" i="11"/>
  <c r="N65" i="11"/>
  <c r="K65" i="11" s="1"/>
  <c r="B66" i="11"/>
  <c r="D66" i="11" s="1"/>
  <c r="C66" i="11"/>
  <c r="G66" i="11"/>
  <c r="J66" i="11"/>
  <c r="K66" i="11"/>
  <c r="N66" i="11"/>
  <c r="B67" i="11"/>
  <c r="D67" i="11" s="1"/>
  <c r="C67" i="11"/>
  <c r="G67" i="11"/>
  <c r="J67" i="11"/>
  <c r="N67" i="11"/>
  <c r="K67" i="11" s="1"/>
  <c r="B68" i="11"/>
  <c r="D68" i="11" s="1"/>
  <c r="C68" i="11"/>
  <c r="G68" i="11"/>
  <c r="J68" i="11"/>
  <c r="N68" i="11"/>
  <c r="K68" i="11" s="1"/>
  <c r="B69" i="11"/>
  <c r="D69" i="11" s="1"/>
  <c r="C69" i="11"/>
  <c r="G69" i="11"/>
  <c r="J69" i="11"/>
  <c r="N69" i="11"/>
  <c r="K69" i="11" s="1"/>
  <c r="B70" i="11"/>
  <c r="C70" i="11"/>
  <c r="D70" i="11" s="1"/>
  <c r="G70" i="11"/>
  <c r="J70" i="11"/>
  <c r="K70" i="11"/>
  <c r="N70" i="11"/>
  <c r="B71" i="11"/>
  <c r="C71" i="11"/>
  <c r="G71" i="11"/>
  <c r="J71" i="11"/>
  <c r="N71" i="11"/>
  <c r="K71" i="11" s="1"/>
  <c r="B72" i="11"/>
  <c r="C72" i="11"/>
  <c r="G72" i="11"/>
  <c r="J72" i="11"/>
  <c r="N72" i="11"/>
  <c r="K72" i="11" s="1"/>
  <c r="B73" i="11"/>
  <c r="D73" i="11" s="1"/>
  <c r="C73" i="11"/>
  <c r="G73" i="11"/>
  <c r="J73" i="11"/>
  <c r="N73" i="11"/>
  <c r="K73" i="11" s="1"/>
  <c r="B21" i="11"/>
  <c r="J21" i="11"/>
  <c r="S58" i="11" s="1"/>
  <c r="S21" i="11"/>
  <c r="T21" i="11"/>
  <c r="U21" i="11"/>
  <c r="V21" i="11"/>
  <c r="W21" i="11"/>
  <c r="X21" i="11"/>
  <c r="Y21" i="11"/>
  <c r="AA21" i="11"/>
  <c r="AB21" i="11"/>
  <c r="AC21" i="11"/>
  <c r="AD21" i="11"/>
  <c r="AE21" i="11"/>
  <c r="AF21" i="11"/>
  <c r="AG21" i="11"/>
  <c r="B22" i="11"/>
  <c r="J22" i="11"/>
  <c r="S22" i="11"/>
  <c r="T22" i="11"/>
  <c r="U22" i="11"/>
  <c r="V22" i="11"/>
  <c r="W22" i="11"/>
  <c r="X22" i="11"/>
  <c r="Y22" i="11"/>
  <c r="AA22" i="11"/>
  <c r="AB22" i="11"/>
  <c r="AC22" i="11"/>
  <c r="AD22" i="11"/>
  <c r="AE22" i="11"/>
  <c r="AF22" i="11"/>
  <c r="AG22" i="11"/>
  <c r="B23" i="11"/>
  <c r="J23" i="11"/>
  <c r="S23" i="11"/>
  <c r="T23" i="11"/>
  <c r="U23" i="11"/>
  <c r="V23" i="11"/>
  <c r="W23" i="11"/>
  <c r="X23" i="11"/>
  <c r="Y23" i="11"/>
  <c r="AA23" i="11"/>
  <c r="AB23" i="11"/>
  <c r="AC23" i="11"/>
  <c r="AD23" i="11"/>
  <c r="AE23" i="11"/>
  <c r="AF23" i="11"/>
  <c r="AG23" i="11"/>
  <c r="B24" i="11"/>
  <c r="J24" i="11"/>
  <c r="S24" i="11"/>
  <c r="T24" i="11"/>
  <c r="U24" i="11"/>
  <c r="V24" i="11"/>
  <c r="W24" i="11"/>
  <c r="X24" i="11"/>
  <c r="Y24" i="11"/>
  <c r="AA24" i="11"/>
  <c r="AB24" i="11"/>
  <c r="AC24" i="11"/>
  <c r="AD24" i="11"/>
  <c r="AE24" i="11"/>
  <c r="AF24" i="11"/>
  <c r="AG24" i="11"/>
  <c r="B25" i="11"/>
  <c r="J25" i="11"/>
  <c r="S25" i="11"/>
  <c r="T25" i="11"/>
  <c r="U25" i="11"/>
  <c r="V25" i="11"/>
  <c r="W25" i="11"/>
  <c r="X25" i="11"/>
  <c r="Y25" i="11"/>
  <c r="AA25" i="11"/>
  <c r="AB25" i="11"/>
  <c r="AC25" i="11"/>
  <c r="AD25" i="11"/>
  <c r="AE25" i="11"/>
  <c r="AF25" i="11"/>
  <c r="AG25" i="11"/>
  <c r="B26" i="11"/>
  <c r="J26" i="11"/>
  <c r="S26" i="11"/>
  <c r="T26" i="11"/>
  <c r="U26" i="11"/>
  <c r="V26" i="11"/>
  <c r="W26" i="11"/>
  <c r="X26" i="11"/>
  <c r="Y26" i="11"/>
  <c r="AA26" i="11"/>
  <c r="AB26" i="11"/>
  <c r="AC26" i="11"/>
  <c r="AD26" i="11"/>
  <c r="AE26" i="11"/>
  <c r="AF26" i="11"/>
  <c r="AG26" i="11"/>
  <c r="B27" i="11"/>
  <c r="J27" i="11"/>
  <c r="S27" i="11"/>
  <c r="T27" i="11"/>
  <c r="U27" i="11"/>
  <c r="V27" i="11"/>
  <c r="W27" i="11"/>
  <c r="X27" i="11"/>
  <c r="Y27" i="11"/>
  <c r="AA27" i="11"/>
  <c r="AB27" i="11"/>
  <c r="AC27" i="11"/>
  <c r="AD27" i="11"/>
  <c r="AE27" i="11"/>
  <c r="AF27" i="11"/>
  <c r="AG27" i="11"/>
  <c r="B28" i="11"/>
  <c r="J28" i="11"/>
  <c r="S28" i="11"/>
  <c r="T28" i="11"/>
  <c r="U28" i="11"/>
  <c r="V28" i="11"/>
  <c r="W28" i="11"/>
  <c r="X28" i="11"/>
  <c r="Y28" i="11"/>
  <c r="AA28" i="11"/>
  <c r="AB28" i="11"/>
  <c r="AC28" i="11"/>
  <c r="AD28" i="11"/>
  <c r="AE28" i="11"/>
  <c r="AF28" i="11"/>
  <c r="AG28" i="11"/>
  <c r="B29" i="11"/>
  <c r="J29" i="11"/>
  <c r="S66" i="11" s="1"/>
  <c r="S29" i="11"/>
  <c r="T29" i="11"/>
  <c r="U29" i="11"/>
  <c r="V29" i="11"/>
  <c r="W29" i="11"/>
  <c r="X29" i="11"/>
  <c r="Y29" i="11"/>
  <c r="AA29" i="11"/>
  <c r="AB29" i="11"/>
  <c r="AC29" i="11"/>
  <c r="AD29" i="11"/>
  <c r="AE29" i="11"/>
  <c r="AF29" i="11"/>
  <c r="AG29" i="11"/>
  <c r="B30" i="11"/>
  <c r="J30" i="11"/>
  <c r="S30" i="11"/>
  <c r="T30" i="11"/>
  <c r="U30" i="11"/>
  <c r="V30" i="11"/>
  <c r="W30" i="11"/>
  <c r="X30" i="11"/>
  <c r="Y30" i="11"/>
  <c r="AA30" i="11"/>
  <c r="AB30" i="11"/>
  <c r="AC30" i="11"/>
  <c r="AD30" i="11"/>
  <c r="AE30" i="11"/>
  <c r="AF30" i="11"/>
  <c r="AG30" i="11"/>
  <c r="B31" i="11"/>
  <c r="J31" i="11"/>
  <c r="S68" i="11" s="1"/>
  <c r="S31" i="11"/>
  <c r="T31" i="11"/>
  <c r="U31" i="11"/>
  <c r="V31" i="11"/>
  <c r="W31" i="11"/>
  <c r="X31" i="11"/>
  <c r="Y31" i="11"/>
  <c r="AA31" i="11"/>
  <c r="AB31" i="11"/>
  <c r="AC31" i="11"/>
  <c r="AD31" i="11"/>
  <c r="AE31" i="11"/>
  <c r="AF31" i="11"/>
  <c r="AG31" i="11"/>
  <c r="B32" i="11"/>
  <c r="J32" i="11"/>
  <c r="S32" i="11"/>
  <c r="T32" i="11"/>
  <c r="U32" i="11"/>
  <c r="V32" i="11"/>
  <c r="W32" i="11"/>
  <c r="X32" i="11"/>
  <c r="Y32" i="11"/>
  <c r="AA32" i="11"/>
  <c r="AB32" i="11"/>
  <c r="AC32" i="11"/>
  <c r="AD32" i="11"/>
  <c r="AE32" i="11"/>
  <c r="AF32" i="11"/>
  <c r="AG32" i="11"/>
  <c r="B33" i="11"/>
  <c r="J33" i="11"/>
  <c r="S70" i="11" s="1"/>
  <c r="S33" i="11"/>
  <c r="T33" i="11"/>
  <c r="U33" i="11"/>
  <c r="V33" i="11"/>
  <c r="W33" i="11"/>
  <c r="X33" i="11"/>
  <c r="Y33" i="11"/>
  <c r="AA33" i="11"/>
  <c r="AB33" i="11"/>
  <c r="AC33" i="11"/>
  <c r="AD33" i="11"/>
  <c r="AE33" i="11"/>
  <c r="AF33" i="11"/>
  <c r="AG33" i="11"/>
  <c r="B34" i="11"/>
  <c r="J34" i="11"/>
  <c r="S34" i="11"/>
  <c r="T34" i="11"/>
  <c r="U34" i="11"/>
  <c r="V34" i="11"/>
  <c r="W34" i="11"/>
  <c r="X34" i="11"/>
  <c r="Y34" i="11"/>
  <c r="AA34" i="11"/>
  <c r="AB34" i="11"/>
  <c r="AC34" i="11"/>
  <c r="AD34" i="11"/>
  <c r="AE34" i="11"/>
  <c r="AF34" i="11"/>
  <c r="AG34" i="11"/>
  <c r="B35" i="11"/>
  <c r="J35" i="11"/>
  <c r="S35" i="11"/>
  <c r="T35" i="11"/>
  <c r="U35" i="11"/>
  <c r="V35" i="11"/>
  <c r="W35" i="11"/>
  <c r="X35" i="11"/>
  <c r="Y35" i="11"/>
  <c r="AA35" i="11"/>
  <c r="AB35" i="11"/>
  <c r="AC35" i="11"/>
  <c r="AD35" i="11"/>
  <c r="AE35" i="11"/>
  <c r="AF35" i="11"/>
  <c r="AG35" i="11"/>
  <c r="B36" i="11"/>
  <c r="J36" i="11"/>
  <c r="S73" i="11" s="1"/>
  <c r="S36" i="11"/>
  <c r="T36" i="11"/>
  <c r="U36" i="11"/>
  <c r="V36" i="11"/>
  <c r="W36" i="11"/>
  <c r="X36" i="11"/>
  <c r="Y36" i="11"/>
  <c r="AA36" i="11"/>
  <c r="AB36" i="11"/>
  <c r="AC36" i="11"/>
  <c r="AD36" i="11"/>
  <c r="AE36" i="11"/>
  <c r="AF36" i="11"/>
  <c r="AG36" i="11"/>
  <c r="B54" i="10"/>
  <c r="U91" i="8" s="1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B55" i="10"/>
  <c r="U92" i="8" s="1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B56" i="10"/>
  <c r="U93" i="8" s="1"/>
  <c r="R56" i="10"/>
  <c r="S56" i="10"/>
  <c r="T56" i="10"/>
  <c r="U56" i="10"/>
  <c r="V56" i="10"/>
  <c r="W56" i="10"/>
  <c r="X56" i="10"/>
  <c r="Y56" i="10"/>
  <c r="Z56" i="10"/>
  <c r="AA56" i="10"/>
  <c r="AB56" i="10"/>
  <c r="AC56" i="10"/>
  <c r="AD56" i="10"/>
  <c r="AE56" i="10"/>
  <c r="B57" i="10"/>
  <c r="U94" i="8" s="1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B58" i="10"/>
  <c r="U95" i="8" s="1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AE58" i="10"/>
  <c r="B59" i="10"/>
  <c r="U96" i="8" s="1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B60" i="10"/>
  <c r="U97" i="8" s="1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B61" i="10"/>
  <c r="U98" i="8" s="1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B62" i="10"/>
  <c r="U99" i="8" s="1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B63" i="10"/>
  <c r="U100" i="8" s="1"/>
  <c r="R63" i="10"/>
  <c r="S63" i="10"/>
  <c r="T63" i="10"/>
  <c r="U63" i="10"/>
  <c r="V63" i="10"/>
  <c r="W63" i="10"/>
  <c r="X63" i="10"/>
  <c r="Y63" i="10"/>
  <c r="Z63" i="10"/>
  <c r="AA63" i="10"/>
  <c r="AB63" i="10"/>
  <c r="AC63" i="10"/>
  <c r="AD63" i="10"/>
  <c r="AE63" i="10"/>
  <c r="B64" i="10"/>
  <c r="U101" i="8" s="1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B65" i="10"/>
  <c r="U102" i="8" s="1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B66" i="10"/>
  <c r="U103" i="8" s="1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B67" i="10"/>
  <c r="U104" i="8" s="1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B68" i="10"/>
  <c r="U105" i="8" s="1"/>
  <c r="R68" i="10"/>
  <c r="S68" i="10"/>
  <c r="T68" i="10"/>
  <c r="U68" i="10"/>
  <c r="V68" i="10"/>
  <c r="W68" i="10"/>
  <c r="X68" i="10"/>
  <c r="Y68" i="10"/>
  <c r="Z68" i="10"/>
  <c r="AA68" i="10"/>
  <c r="AB68" i="10"/>
  <c r="AC68" i="10"/>
  <c r="AD68" i="10"/>
  <c r="AE68" i="10"/>
  <c r="B69" i="10"/>
  <c r="U106" i="8" s="1"/>
  <c r="R69" i="10"/>
  <c r="S69" i="10"/>
  <c r="T69" i="10"/>
  <c r="U69" i="10"/>
  <c r="V69" i="10"/>
  <c r="W69" i="10"/>
  <c r="X69" i="10"/>
  <c r="Y69" i="10"/>
  <c r="Z69" i="10"/>
  <c r="AA69" i="10"/>
  <c r="AB69" i="10"/>
  <c r="AC69" i="10"/>
  <c r="AD69" i="10"/>
  <c r="AE69" i="10"/>
  <c r="B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B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B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B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B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B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B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B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B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B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B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B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B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B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B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B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B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B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B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B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B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B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B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B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B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B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B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B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B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B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B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B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B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B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B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B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B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B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B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B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B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B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B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B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B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B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B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B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B91" i="8"/>
  <c r="H91" i="8"/>
  <c r="B92" i="8"/>
  <c r="H92" i="8"/>
  <c r="B93" i="8"/>
  <c r="H93" i="8"/>
  <c r="B94" i="8"/>
  <c r="F94" i="8"/>
  <c r="H94" i="8"/>
  <c r="B95" i="8"/>
  <c r="H95" i="8"/>
  <c r="B96" i="8"/>
  <c r="H96" i="8"/>
  <c r="B97" i="8"/>
  <c r="H97" i="8"/>
  <c r="B98" i="8"/>
  <c r="S98" i="8" s="1"/>
  <c r="F98" i="8"/>
  <c r="H98" i="8"/>
  <c r="T98" i="8" s="1"/>
  <c r="B99" i="8"/>
  <c r="H99" i="8"/>
  <c r="B100" i="8"/>
  <c r="H100" i="8"/>
  <c r="B101" i="8"/>
  <c r="H101" i="8"/>
  <c r="B102" i="8"/>
  <c r="H102" i="8"/>
  <c r="T102" i="8" s="1"/>
  <c r="B103" i="8"/>
  <c r="H103" i="8"/>
  <c r="B104" i="8"/>
  <c r="H104" i="8"/>
  <c r="B105" i="8"/>
  <c r="H105" i="8"/>
  <c r="B106" i="8"/>
  <c r="H106" i="8"/>
  <c r="T106" i="8" s="1"/>
  <c r="B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B55" i="8"/>
  <c r="O22" i="2" s="1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B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B57" i="8"/>
  <c r="O24" i="2" s="1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B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B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B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B61" i="8"/>
  <c r="O28" i="2" s="1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B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B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B64" i="8"/>
  <c r="O31" i="2" s="1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B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B66" i="8"/>
  <c r="O33" i="2" s="1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B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B68" i="8"/>
  <c r="O35" i="2" s="1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B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B20" i="8"/>
  <c r="N21" i="2" s="1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B21" i="8"/>
  <c r="N22" i="2" s="1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B22" i="8"/>
  <c r="N23" i="2" s="1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B23" i="8"/>
  <c r="N24" i="2" s="1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B24" i="8"/>
  <c r="N25" i="2" s="1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B25" i="8"/>
  <c r="N26" i="2" s="1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B26" i="8"/>
  <c r="N27" i="2" s="1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B27" i="8"/>
  <c r="N28" i="2" s="1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B28" i="8"/>
  <c r="N29" i="2" s="1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B29" i="8"/>
  <c r="N30" i="2" s="1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B30" i="8"/>
  <c r="N31" i="2" s="1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B31" i="8"/>
  <c r="N32" i="2" s="1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B32" i="8"/>
  <c r="N33" i="2" s="1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B33" i="8"/>
  <c r="N34" i="2" s="1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B34" i="8"/>
  <c r="N35" i="2" s="1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B35" i="8"/>
  <c r="N36" i="2" s="1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F105" i="7"/>
  <c r="B105" i="7" s="1"/>
  <c r="I105" i="7"/>
  <c r="L105" i="7"/>
  <c r="O105" i="7"/>
  <c r="F89" i="7"/>
  <c r="I89" i="7"/>
  <c r="L89" i="7"/>
  <c r="O89" i="7"/>
  <c r="F90" i="7"/>
  <c r="B90" i="7" s="1"/>
  <c r="I90" i="7"/>
  <c r="L90" i="7"/>
  <c r="O90" i="7"/>
  <c r="F91" i="7"/>
  <c r="I91" i="7"/>
  <c r="L91" i="7"/>
  <c r="O91" i="7"/>
  <c r="F92" i="7"/>
  <c r="B92" i="7" s="1"/>
  <c r="I92" i="7"/>
  <c r="L92" i="7"/>
  <c r="O92" i="7"/>
  <c r="F93" i="7"/>
  <c r="I93" i="7"/>
  <c r="L93" i="7"/>
  <c r="O93" i="7"/>
  <c r="F94" i="7"/>
  <c r="B94" i="7" s="1"/>
  <c r="I94" i="7"/>
  <c r="L94" i="7"/>
  <c r="O94" i="7"/>
  <c r="F95" i="7"/>
  <c r="I95" i="7"/>
  <c r="L95" i="7"/>
  <c r="O95" i="7"/>
  <c r="F96" i="7"/>
  <c r="B96" i="7" s="1"/>
  <c r="I96" i="7"/>
  <c r="L96" i="7"/>
  <c r="O96" i="7"/>
  <c r="F97" i="7"/>
  <c r="I97" i="7"/>
  <c r="L97" i="7"/>
  <c r="O97" i="7"/>
  <c r="F98" i="7"/>
  <c r="B98" i="7" s="1"/>
  <c r="I98" i="7"/>
  <c r="L98" i="7"/>
  <c r="O98" i="7"/>
  <c r="F99" i="7"/>
  <c r="I99" i="7"/>
  <c r="L99" i="7"/>
  <c r="O99" i="7"/>
  <c r="F100" i="7"/>
  <c r="B100" i="7" s="1"/>
  <c r="I100" i="7"/>
  <c r="L100" i="7"/>
  <c r="O100" i="7"/>
  <c r="F101" i="7"/>
  <c r="I101" i="7"/>
  <c r="L101" i="7"/>
  <c r="O101" i="7"/>
  <c r="F102" i="7"/>
  <c r="B102" i="7" s="1"/>
  <c r="I102" i="7"/>
  <c r="L102" i="7"/>
  <c r="O102" i="7"/>
  <c r="F103" i="7"/>
  <c r="I103" i="7"/>
  <c r="L103" i="7"/>
  <c r="O103" i="7"/>
  <c r="F104" i="7"/>
  <c r="B104" i="7" s="1"/>
  <c r="I104" i="7"/>
  <c r="L104" i="7"/>
  <c r="O104" i="7"/>
  <c r="F87" i="7"/>
  <c r="I87" i="7"/>
  <c r="L87" i="7"/>
  <c r="O87" i="7"/>
  <c r="F88" i="7"/>
  <c r="B88" i="7" s="1"/>
  <c r="I88" i="7"/>
  <c r="L88" i="7"/>
  <c r="O88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Q69" i="7"/>
  <c r="R69" i="7"/>
  <c r="S69" i="7"/>
  <c r="T69" i="7"/>
  <c r="U69" i="7"/>
  <c r="V69" i="7"/>
  <c r="W69" i="7"/>
  <c r="X69" i="7"/>
  <c r="Y69" i="7"/>
  <c r="Z69" i="7"/>
  <c r="AA69" i="7"/>
  <c r="AB69" i="7"/>
  <c r="AC69" i="7"/>
  <c r="B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B20" i="7"/>
  <c r="J21" i="2" s="1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B21" i="7"/>
  <c r="J22" i="2" s="1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B22" i="7"/>
  <c r="J23" i="2" s="1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B23" i="7"/>
  <c r="J24" i="2" s="1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B24" i="7"/>
  <c r="J25" i="2" s="1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B25" i="7"/>
  <c r="J26" i="2" s="1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B26" i="7"/>
  <c r="J27" i="2" s="1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B27" i="7"/>
  <c r="J28" i="2" s="1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B28" i="7"/>
  <c r="J29" i="2" s="1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B29" i="7"/>
  <c r="J30" i="2" s="1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B30" i="7"/>
  <c r="J31" i="2" s="1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B31" i="7"/>
  <c r="J32" i="2" s="1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B32" i="7"/>
  <c r="J33" i="2" s="1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B33" i="7"/>
  <c r="J34" i="2" s="1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B34" i="7"/>
  <c r="J35" i="2" s="1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B35" i="7"/>
  <c r="J36" i="2" s="1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B54" i="7"/>
  <c r="K21" i="2" s="1"/>
  <c r="B55" i="7"/>
  <c r="K22" i="2" s="1"/>
  <c r="B56" i="7"/>
  <c r="K23" i="2" s="1"/>
  <c r="B57" i="7"/>
  <c r="K24" i="2" s="1"/>
  <c r="B58" i="7"/>
  <c r="K25" i="2" s="1"/>
  <c r="B59" i="7"/>
  <c r="K26" i="2" s="1"/>
  <c r="B60" i="7"/>
  <c r="K27" i="2" s="1"/>
  <c r="B61" i="7"/>
  <c r="K28" i="2" s="1"/>
  <c r="B62" i="7"/>
  <c r="K29" i="2" s="1"/>
  <c r="B63" i="7"/>
  <c r="K30" i="2" s="1"/>
  <c r="B64" i="7"/>
  <c r="K31" i="2" s="1"/>
  <c r="B65" i="7"/>
  <c r="K32" i="2" s="1"/>
  <c r="B66" i="7"/>
  <c r="K33" i="2" s="1"/>
  <c r="B67" i="7"/>
  <c r="K34" i="2" s="1"/>
  <c r="B68" i="7"/>
  <c r="K35" i="2" s="1"/>
  <c r="B69" i="7"/>
  <c r="K36" i="2" s="1"/>
  <c r="B90" i="6"/>
  <c r="C90" i="6"/>
  <c r="G90" i="6"/>
  <c r="J90" i="6"/>
  <c r="M90" i="6"/>
  <c r="B91" i="6"/>
  <c r="C91" i="6"/>
  <c r="G91" i="6"/>
  <c r="J91" i="6"/>
  <c r="M91" i="6"/>
  <c r="B92" i="6"/>
  <c r="C92" i="6"/>
  <c r="G92" i="6"/>
  <c r="J92" i="6"/>
  <c r="M92" i="6"/>
  <c r="B93" i="6"/>
  <c r="C93" i="6"/>
  <c r="G93" i="6"/>
  <c r="J93" i="6"/>
  <c r="M93" i="6"/>
  <c r="B94" i="6"/>
  <c r="C94" i="6"/>
  <c r="D94" i="6" s="1"/>
  <c r="G94" i="6"/>
  <c r="J94" i="6"/>
  <c r="M94" i="6"/>
  <c r="B95" i="6"/>
  <c r="C95" i="6"/>
  <c r="G95" i="6"/>
  <c r="J95" i="6"/>
  <c r="M95" i="6"/>
  <c r="B96" i="6"/>
  <c r="C96" i="6"/>
  <c r="G96" i="6"/>
  <c r="J96" i="6"/>
  <c r="M96" i="6"/>
  <c r="B97" i="6"/>
  <c r="C97" i="6"/>
  <c r="G97" i="6"/>
  <c r="J97" i="6"/>
  <c r="M97" i="6"/>
  <c r="B98" i="6"/>
  <c r="C98" i="6"/>
  <c r="G98" i="6"/>
  <c r="J98" i="6"/>
  <c r="M98" i="6"/>
  <c r="B99" i="6"/>
  <c r="C99" i="6"/>
  <c r="G99" i="6"/>
  <c r="J99" i="6"/>
  <c r="M99" i="6"/>
  <c r="B100" i="6"/>
  <c r="C100" i="6"/>
  <c r="G100" i="6"/>
  <c r="J100" i="6"/>
  <c r="M100" i="6"/>
  <c r="B101" i="6"/>
  <c r="C101" i="6"/>
  <c r="G101" i="6"/>
  <c r="J101" i="6"/>
  <c r="M101" i="6"/>
  <c r="B102" i="6"/>
  <c r="C102" i="6"/>
  <c r="G102" i="6"/>
  <c r="J102" i="6"/>
  <c r="M102" i="6"/>
  <c r="B103" i="6"/>
  <c r="C103" i="6"/>
  <c r="G103" i="6"/>
  <c r="J103" i="6"/>
  <c r="M103" i="6"/>
  <c r="B104" i="6"/>
  <c r="D104" i="6" s="1"/>
  <c r="C104" i="6"/>
  <c r="G104" i="6"/>
  <c r="J104" i="6"/>
  <c r="M104" i="6"/>
  <c r="B105" i="6"/>
  <c r="C105" i="6"/>
  <c r="G105" i="6"/>
  <c r="J105" i="6"/>
  <c r="M105" i="6"/>
  <c r="B54" i="6"/>
  <c r="G21" i="2" s="1"/>
  <c r="B55" i="6"/>
  <c r="G22" i="2" s="1"/>
  <c r="B56" i="6"/>
  <c r="G23" i="2" s="1"/>
  <c r="B57" i="6"/>
  <c r="G24" i="2" s="1"/>
  <c r="B58" i="6"/>
  <c r="G25" i="2" s="1"/>
  <c r="B59" i="6"/>
  <c r="G26" i="2" s="1"/>
  <c r="B60" i="6"/>
  <c r="G27" i="2" s="1"/>
  <c r="B61" i="6"/>
  <c r="G28" i="2" s="1"/>
  <c r="B62" i="6"/>
  <c r="G29" i="2" s="1"/>
  <c r="B63" i="6"/>
  <c r="G30" i="2" s="1"/>
  <c r="B64" i="6"/>
  <c r="G31" i="2" s="1"/>
  <c r="B65" i="6"/>
  <c r="G32" i="2" s="1"/>
  <c r="B66" i="6"/>
  <c r="G33" i="2" s="1"/>
  <c r="B67" i="6"/>
  <c r="G34" i="2" s="1"/>
  <c r="B68" i="6"/>
  <c r="G35" i="2" s="1"/>
  <c r="B69" i="6"/>
  <c r="G36" i="2" s="1"/>
  <c r="B20" i="6"/>
  <c r="F21" i="2" s="1"/>
  <c r="B21" i="6"/>
  <c r="F22" i="2" s="1"/>
  <c r="B22" i="6"/>
  <c r="F23" i="2" s="1"/>
  <c r="B23" i="6"/>
  <c r="F24" i="2" s="1"/>
  <c r="B24" i="6"/>
  <c r="F25" i="2" s="1"/>
  <c r="B25" i="6"/>
  <c r="F26" i="2" s="1"/>
  <c r="B26" i="6"/>
  <c r="F27" i="2" s="1"/>
  <c r="B27" i="6"/>
  <c r="F28" i="2" s="1"/>
  <c r="B28" i="6"/>
  <c r="F29" i="2" s="1"/>
  <c r="B29" i="6"/>
  <c r="F30" i="2" s="1"/>
  <c r="B30" i="6"/>
  <c r="F31" i="2" s="1"/>
  <c r="B31" i="6"/>
  <c r="F32" i="2" s="1"/>
  <c r="B32" i="6"/>
  <c r="F33" i="2" s="1"/>
  <c r="B33" i="6"/>
  <c r="F34" i="2" s="1"/>
  <c r="B34" i="6"/>
  <c r="F35" i="2" s="1"/>
  <c r="B35" i="6"/>
  <c r="F36" i="2" s="1"/>
  <c r="B90" i="5"/>
  <c r="C90" i="5"/>
  <c r="G90" i="5"/>
  <c r="J90" i="5"/>
  <c r="M90" i="5"/>
  <c r="B91" i="5"/>
  <c r="C91" i="5"/>
  <c r="G91" i="5"/>
  <c r="J91" i="5"/>
  <c r="M91" i="5"/>
  <c r="B92" i="5"/>
  <c r="D92" i="5" s="1"/>
  <c r="C92" i="5"/>
  <c r="G92" i="5"/>
  <c r="J92" i="5"/>
  <c r="M92" i="5"/>
  <c r="B93" i="5"/>
  <c r="C93" i="5"/>
  <c r="D93" i="5" s="1"/>
  <c r="G93" i="5"/>
  <c r="J93" i="5"/>
  <c r="M93" i="5"/>
  <c r="B94" i="5"/>
  <c r="C94" i="5"/>
  <c r="G94" i="5"/>
  <c r="J94" i="5"/>
  <c r="M94" i="5"/>
  <c r="B95" i="5"/>
  <c r="C95" i="5"/>
  <c r="G95" i="5"/>
  <c r="J95" i="5"/>
  <c r="M95" i="5"/>
  <c r="B96" i="5"/>
  <c r="D96" i="5" s="1"/>
  <c r="C96" i="5"/>
  <c r="G96" i="5"/>
  <c r="J96" i="5"/>
  <c r="M96" i="5"/>
  <c r="B97" i="5"/>
  <c r="C97" i="5"/>
  <c r="D97" i="5" s="1"/>
  <c r="G97" i="5"/>
  <c r="J97" i="5"/>
  <c r="M97" i="5"/>
  <c r="B98" i="5"/>
  <c r="C98" i="5"/>
  <c r="G98" i="5"/>
  <c r="J98" i="5"/>
  <c r="M98" i="5"/>
  <c r="B99" i="5"/>
  <c r="C99" i="5"/>
  <c r="G99" i="5"/>
  <c r="J99" i="5"/>
  <c r="M99" i="5"/>
  <c r="B100" i="5"/>
  <c r="D100" i="5" s="1"/>
  <c r="C100" i="5"/>
  <c r="G100" i="5"/>
  <c r="J100" i="5"/>
  <c r="M100" i="5"/>
  <c r="B101" i="5"/>
  <c r="C101" i="5"/>
  <c r="D101" i="5" s="1"/>
  <c r="G101" i="5"/>
  <c r="J101" i="5"/>
  <c r="M101" i="5"/>
  <c r="B102" i="5"/>
  <c r="C102" i="5"/>
  <c r="G102" i="5"/>
  <c r="J102" i="5"/>
  <c r="M102" i="5"/>
  <c r="B103" i="5"/>
  <c r="C103" i="5"/>
  <c r="G103" i="5"/>
  <c r="J103" i="5"/>
  <c r="M103" i="5"/>
  <c r="B104" i="5"/>
  <c r="D104" i="5" s="1"/>
  <c r="C104" i="5"/>
  <c r="G104" i="5"/>
  <c r="J104" i="5"/>
  <c r="M104" i="5"/>
  <c r="B105" i="5"/>
  <c r="C105" i="5"/>
  <c r="D105" i="5" s="1"/>
  <c r="G105" i="5"/>
  <c r="J105" i="5"/>
  <c r="M105" i="5"/>
  <c r="B54" i="5"/>
  <c r="B55" i="5"/>
  <c r="B56" i="5"/>
  <c r="O92" i="5" s="1"/>
  <c r="B57" i="5"/>
  <c r="O93" i="5" s="1"/>
  <c r="B58" i="5"/>
  <c r="B59" i="5"/>
  <c r="B60" i="5"/>
  <c r="O96" i="5" s="1"/>
  <c r="B61" i="5"/>
  <c r="O97" i="5" s="1"/>
  <c r="B62" i="5"/>
  <c r="B63" i="5"/>
  <c r="B64" i="5"/>
  <c r="O100" i="5" s="1"/>
  <c r="B65" i="5"/>
  <c r="O101" i="5" s="1"/>
  <c r="B66" i="5"/>
  <c r="B67" i="5"/>
  <c r="B68" i="5"/>
  <c r="O104" i="5" s="1"/>
  <c r="B69" i="5"/>
  <c r="O105" i="5" s="1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90" i="4"/>
  <c r="C90" i="4"/>
  <c r="G90" i="4"/>
  <c r="J90" i="4"/>
  <c r="M90" i="4"/>
  <c r="B91" i="4"/>
  <c r="C91" i="4"/>
  <c r="G91" i="4"/>
  <c r="J91" i="4"/>
  <c r="M91" i="4"/>
  <c r="B92" i="4"/>
  <c r="C92" i="4"/>
  <c r="G92" i="4"/>
  <c r="J92" i="4"/>
  <c r="M92" i="4"/>
  <c r="B93" i="4"/>
  <c r="C93" i="4"/>
  <c r="G93" i="4"/>
  <c r="J93" i="4"/>
  <c r="M93" i="4"/>
  <c r="B94" i="4"/>
  <c r="C94" i="4"/>
  <c r="G94" i="4"/>
  <c r="J94" i="4"/>
  <c r="M94" i="4"/>
  <c r="B95" i="4"/>
  <c r="C95" i="4"/>
  <c r="G95" i="4"/>
  <c r="J95" i="4"/>
  <c r="M95" i="4"/>
  <c r="B96" i="4"/>
  <c r="C96" i="4"/>
  <c r="G96" i="4"/>
  <c r="J96" i="4"/>
  <c r="M96" i="4"/>
  <c r="B97" i="4"/>
  <c r="C97" i="4"/>
  <c r="G97" i="4"/>
  <c r="J97" i="4"/>
  <c r="M97" i="4"/>
  <c r="B98" i="4"/>
  <c r="C98" i="4"/>
  <c r="G98" i="4"/>
  <c r="J98" i="4"/>
  <c r="M98" i="4"/>
  <c r="B99" i="4"/>
  <c r="C99" i="4"/>
  <c r="G99" i="4"/>
  <c r="J99" i="4"/>
  <c r="M99" i="4"/>
  <c r="B100" i="4"/>
  <c r="C100" i="4"/>
  <c r="G100" i="4"/>
  <c r="J100" i="4"/>
  <c r="M100" i="4"/>
  <c r="B101" i="4"/>
  <c r="C101" i="4"/>
  <c r="G101" i="4"/>
  <c r="J101" i="4"/>
  <c r="M101" i="4"/>
  <c r="B102" i="4"/>
  <c r="C102" i="4"/>
  <c r="G102" i="4"/>
  <c r="J102" i="4"/>
  <c r="M102" i="4"/>
  <c r="B103" i="4"/>
  <c r="C103" i="4"/>
  <c r="G103" i="4"/>
  <c r="J103" i="4"/>
  <c r="M103" i="4"/>
  <c r="B104" i="4"/>
  <c r="C104" i="4"/>
  <c r="G104" i="4"/>
  <c r="J104" i="4"/>
  <c r="M104" i="4"/>
  <c r="B105" i="4"/>
  <c r="C105" i="4"/>
  <c r="G105" i="4"/>
  <c r="J105" i="4"/>
  <c r="M105" i="4"/>
  <c r="O13" i="4"/>
  <c r="P13" i="4"/>
  <c r="Q13" i="4"/>
  <c r="R13" i="4"/>
  <c r="S13" i="4"/>
  <c r="T13" i="4"/>
  <c r="U13" i="4"/>
  <c r="V13" i="4"/>
  <c r="W13" i="4"/>
  <c r="X13" i="4"/>
  <c r="Y13" i="4"/>
  <c r="O14" i="4"/>
  <c r="P14" i="4"/>
  <c r="Q14" i="4"/>
  <c r="R14" i="4"/>
  <c r="S14" i="4"/>
  <c r="T14" i="4"/>
  <c r="U14" i="4"/>
  <c r="V14" i="4"/>
  <c r="W14" i="4"/>
  <c r="X14" i="4"/>
  <c r="Y14" i="4"/>
  <c r="O15" i="4"/>
  <c r="P15" i="4"/>
  <c r="Q15" i="4"/>
  <c r="R15" i="4"/>
  <c r="S15" i="4"/>
  <c r="T15" i="4"/>
  <c r="U15" i="4"/>
  <c r="V15" i="4"/>
  <c r="W15" i="4"/>
  <c r="X15" i="4"/>
  <c r="Y15" i="4"/>
  <c r="O16" i="4"/>
  <c r="P16" i="4"/>
  <c r="Q16" i="4"/>
  <c r="R16" i="4"/>
  <c r="S16" i="4"/>
  <c r="T16" i="4"/>
  <c r="U16" i="4"/>
  <c r="V16" i="4"/>
  <c r="W16" i="4"/>
  <c r="X16" i="4"/>
  <c r="Y16" i="4"/>
  <c r="O17" i="4"/>
  <c r="P17" i="4"/>
  <c r="Q17" i="4"/>
  <c r="R17" i="4"/>
  <c r="S17" i="4"/>
  <c r="T17" i="4"/>
  <c r="U17" i="4"/>
  <c r="V17" i="4"/>
  <c r="W17" i="4"/>
  <c r="X17" i="4"/>
  <c r="Y17" i="4"/>
  <c r="O18" i="4"/>
  <c r="P18" i="4"/>
  <c r="Q18" i="4"/>
  <c r="R18" i="4"/>
  <c r="S18" i="4"/>
  <c r="T18" i="4"/>
  <c r="U18" i="4"/>
  <c r="V18" i="4"/>
  <c r="W18" i="4"/>
  <c r="X18" i="4"/>
  <c r="Y18" i="4"/>
  <c r="O19" i="4"/>
  <c r="P19" i="4"/>
  <c r="Q19" i="4"/>
  <c r="R19" i="4"/>
  <c r="S19" i="4"/>
  <c r="T19" i="4"/>
  <c r="U19" i="4"/>
  <c r="V19" i="4"/>
  <c r="W19" i="4"/>
  <c r="X19" i="4"/>
  <c r="Y19" i="4"/>
  <c r="O20" i="4"/>
  <c r="P20" i="4"/>
  <c r="Q20" i="4"/>
  <c r="R20" i="4"/>
  <c r="S20" i="4"/>
  <c r="T20" i="4"/>
  <c r="U20" i="4"/>
  <c r="V20" i="4"/>
  <c r="W20" i="4"/>
  <c r="X20" i="4"/>
  <c r="Y20" i="4"/>
  <c r="O21" i="4"/>
  <c r="P21" i="4"/>
  <c r="Q21" i="4"/>
  <c r="R21" i="4"/>
  <c r="S21" i="4"/>
  <c r="T21" i="4"/>
  <c r="U21" i="4"/>
  <c r="V21" i="4"/>
  <c r="W21" i="4"/>
  <c r="X21" i="4"/>
  <c r="Y21" i="4"/>
  <c r="O22" i="4"/>
  <c r="P22" i="4"/>
  <c r="Q22" i="4"/>
  <c r="R22" i="4"/>
  <c r="S22" i="4"/>
  <c r="T22" i="4"/>
  <c r="U22" i="4"/>
  <c r="V22" i="4"/>
  <c r="W22" i="4"/>
  <c r="X22" i="4"/>
  <c r="Y22" i="4"/>
  <c r="O23" i="4"/>
  <c r="P23" i="4"/>
  <c r="Q23" i="4"/>
  <c r="R23" i="4"/>
  <c r="S23" i="4"/>
  <c r="T23" i="4"/>
  <c r="U23" i="4"/>
  <c r="V23" i="4"/>
  <c r="W23" i="4"/>
  <c r="X23" i="4"/>
  <c r="Y23" i="4"/>
  <c r="O24" i="4"/>
  <c r="P24" i="4"/>
  <c r="Q24" i="4"/>
  <c r="R24" i="4"/>
  <c r="S24" i="4"/>
  <c r="T24" i="4"/>
  <c r="U24" i="4"/>
  <c r="V24" i="4"/>
  <c r="W24" i="4"/>
  <c r="X24" i="4"/>
  <c r="Y24" i="4"/>
  <c r="O25" i="4"/>
  <c r="P25" i="4"/>
  <c r="Q25" i="4"/>
  <c r="R25" i="4"/>
  <c r="S25" i="4"/>
  <c r="T25" i="4"/>
  <c r="U25" i="4"/>
  <c r="V25" i="4"/>
  <c r="W25" i="4"/>
  <c r="X25" i="4"/>
  <c r="Y25" i="4"/>
  <c r="O26" i="4"/>
  <c r="P26" i="4"/>
  <c r="Q26" i="4"/>
  <c r="R26" i="4"/>
  <c r="S26" i="4"/>
  <c r="T26" i="4"/>
  <c r="U26" i="4"/>
  <c r="V26" i="4"/>
  <c r="W26" i="4"/>
  <c r="X26" i="4"/>
  <c r="Y26" i="4"/>
  <c r="O27" i="4"/>
  <c r="P27" i="4"/>
  <c r="Q27" i="4"/>
  <c r="R27" i="4"/>
  <c r="S27" i="4"/>
  <c r="T27" i="4"/>
  <c r="U27" i="4"/>
  <c r="V27" i="4"/>
  <c r="W27" i="4"/>
  <c r="X27" i="4"/>
  <c r="Y27" i="4"/>
  <c r="O28" i="4"/>
  <c r="P28" i="4"/>
  <c r="Q28" i="4"/>
  <c r="R28" i="4"/>
  <c r="S28" i="4"/>
  <c r="T28" i="4"/>
  <c r="U28" i="4"/>
  <c r="V28" i="4"/>
  <c r="W28" i="4"/>
  <c r="X28" i="4"/>
  <c r="Y28" i="4"/>
  <c r="O29" i="4"/>
  <c r="P29" i="4"/>
  <c r="Q29" i="4"/>
  <c r="R29" i="4"/>
  <c r="S29" i="4"/>
  <c r="T29" i="4"/>
  <c r="U29" i="4"/>
  <c r="V29" i="4"/>
  <c r="W29" i="4"/>
  <c r="X29" i="4"/>
  <c r="Y29" i="4"/>
  <c r="O30" i="4"/>
  <c r="P30" i="4"/>
  <c r="Q30" i="4"/>
  <c r="R30" i="4"/>
  <c r="S30" i="4"/>
  <c r="T30" i="4"/>
  <c r="U30" i="4"/>
  <c r="V30" i="4"/>
  <c r="W30" i="4"/>
  <c r="X30" i="4"/>
  <c r="Y30" i="4"/>
  <c r="O31" i="4"/>
  <c r="P31" i="4"/>
  <c r="Q31" i="4"/>
  <c r="R31" i="4"/>
  <c r="S31" i="4"/>
  <c r="T31" i="4"/>
  <c r="U31" i="4"/>
  <c r="V31" i="4"/>
  <c r="W31" i="4"/>
  <c r="X31" i="4"/>
  <c r="Y31" i="4"/>
  <c r="O32" i="4"/>
  <c r="P32" i="4"/>
  <c r="Q32" i="4"/>
  <c r="R32" i="4"/>
  <c r="S32" i="4"/>
  <c r="T32" i="4"/>
  <c r="U32" i="4"/>
  <c r="V32" i="4"/>
  <c r="W32" i="4"/>
  <c r="X32" i="4"/>
  <c r="Y32" i="4"/>
  <c r="O33" i="4"/>
  <c r="P33" i="4"/>
  <c r="Q33" i="4"/>
  <c r="R33" i="4"/>
  <c r="S33" i="4"/>
  <c r="T33" i="4"/>
  <c r="U33" i="4"/>
  <c r="V33" i="4"/>
  <c r="W33" i="4"/>
  <c r="X33" i="4"/>
  <c r="Y33" i="4"/>
  <c r="O34" i="4"/>
  <c r="P34" i="4"/>
  <c r="Q34" i="4"/>
  <c r="R34" i="4"/>
  <c r="S34" i="4"/>
  <c r="T34" i="4"/>
  <c r="U34" i="4"/>
  <c r="V34" i="4"/>
  <c r="W34" i="4"/>
  <c r="X34" i="4"/>
  <c r="Y34" i="4"/>
  <c r="O35" i="4"/>
  <c r="P35" i="4"/>
  <c r="Q35" i="4"/>
  <c r="R35" i="4"/>
  <c r="S35" i="4"/>
  <c r="T35" i="4"/>
  <c r="U35" i="4"/>
  <c r="V35" i="4"/>
  <c r="W35" i="4"/>
  <c r="X35" i="4"/>
  <c r="Y35" i="4"/>
  <c r="C39" i="4"/>
  <c r="B69" i="4"/>
  <c r="B54" i="4"/>
  <c r="O54" i="4"/>
  <c r="P54" i="4"/>
  <c r="Q54" i="4"/>
  <c r="R54" i="4"/>
  <c r="S54" i="4"/>
  <c r="T54" i="4"/>
  <c r="U54" i="4"/>
  <c r="V54" i="4"/>
  <c r="W54" i="4"/>
  <c r="X54" i="4"/>
  <c r="Y54" i="4"/>
  <c r="B55" i="4"/>
  <c r="O55" i="4"/>
  <c r="P55" i="4"/>
  <c r="Q55" i="4"/>
  <c r="R55" i="4"/>
  <c r="S55" i="4"/>
  <c r="T55" i="4"/>
  <c r="U55" i="4"/>
  <c r="V55" i="4"/>
  <c r="W55" i="4"/>
  <c r="X55" i="4"/>
  <c r="Y55" i="4"/>
  <c r="B56" i="4"/>
  <c r="O56" i="4"/>
  <c r="P56" i="4"/>
  <c r="Q56" i="4"/>
  <c r="R56" i="4"/>
  <c r="S56" i="4"/>
  <c r="T56" i="4"/>
  <c r="U56" i="4"/>
  <c r="V56" i="4"/>
  <c r="W56" i="4"/>
  <c r="X56" i="4"/>
  <c r="Y56" i="4"/>
  <c r="B57" i="4"/>
  <c r="O57" i="4"/>
  <c r="P57" i="4"/>
  <c r="Q57" i="4"/>
  <c r="R57" i="4"/>
  <c r="S57" i="4"/>
  <c r="T57" i="4"/>
  <c r="U57" i="4"/>
  <c r="V57" i="4"/>
  <c r="W57" i="4"/>
  <c r="X57" i="4"/>
  <c r="Y57" i="4"/>
  <c r="B58" i="4"/>
  <c r="O58" i="4"/>
  <c r="P58" i="4"/>
  <c r="Q58" i="4"/>
  <c r="R58" i="4"/>
  <c r="S58" i="4"/>
  <c r="T58" i="4"/>
  <c r="U58" i="4"/>
  <c r="V58" i="4"/>
  <c r="W58" i="4"/>
  <c r="X58" i="4"/>
  <c r="Y58" i="4"/>
  <c r="B59" i="4"/>
  <c r="O59" i="4"/>
  <c r="P59" i="4"/>
  <c r="Q59" i="4"/>
  <c r="R59" i="4"/>
  <c r="S59" i="4"/>
  <c r="T59" i="4"/>
  <c r="U59" i="4"/>
  <c r="V59" i="4"/>
  <c r="W59" i="4"/>
  <c r="X59" i="4"/>
  <c r="Y59" i="4"/>
  <c r="B60" i="4"/>
  <c r="O60" i="4"/>
  <c r="P60" i="4"/>
  <c r="Q60" i="4"/>
  <c r="R60" i="4"/>
  <c r="S60" i="4"/>
  <c r="T60" i="4"/>
  <c r="U60" i="4"/>
  <c r="V60" i="4"/>
  <c r="W60" i="4"/>
  <c r="X60" i="4"/>
  <c r="Y60" i="4"/>
  <c r="B61" i="4"/>
  <c r="O61" i="4"/>
  <c r="P61" i="4"/>
  <c r="Q61" i="4"/>
  <c r="R61" i="4"/>
  <c r="S61" i="4"/>
  <c r="T61" i="4"/>
  <c r="U61" i="4"/>
  <c r="V61" i="4"/>
  <c r="W61" i="4"/>
  <c r="X61" i="4"/>
  <c r="Y61" i="4"/>
  <c r="B62" i="4"/>
  <c r="O62" i="4"/>
  <c r="P62" i="4"/>
  <c r="Q62" i="4"/>
  <c r="R62" i="4"/>
  <c r="S62" i="4"/>
  <c r="T62" i="4"/>
  <c r="U62" i="4"/>
  <c r="V62" i="4"/>
  <c r="W62" i="4"/>
  <c r="X62" i="4"/>
  <c r="Y62" i="4"/>
  <c r="B63" i="4"/>
  <c r="O63" i="4"/>
  <c r="P63" i="4"/>
  <c r="Q63" i="4"/>
  <c r="R63" i="4"/>
  <c r="S63" i="4"/>
  <c r="T63" i="4"/>
  <c r="U63" i="4"/>
  <c r="V63" i="4"/>
  <c r="W63" i="4"/>
  <c r="X63" i="4"/>
  <c r="Y63" i="4"/>
  <c r="B64" i="4"/>
  <c r="O64" i="4"/>
  <c r="P64" i="4"/>
  <c r="Q64" i="4"/>
  <c r="R64" i="4"/>
  <c r="S64" i="4"/>
  <c r="T64" i="4"/>
  <c r="U64" i="4"/>
  <c r="V64" i="4"/>
  <c r="W64" i="4"/>
  <c r="X64" i="4"/>
  <c r="Y64" i="4"/>
  <c r="B65" i="4"/>
  <c r="O65" i="4"/>
  <c r="P65" i="4"/>
  <c r="Q65" i="4"/>
  <c r="R65" i="4"/>
  <c r="S65" i="4"/>
  <c r="T65" i="4"/>
  <c r="U65" i="4"/>
  <c r="V65" i="4"/>
  <c r="W65" i="4"/>
  <c r="X65" i="4"/>
  <c r="Y65" i="4"/>
  <c r="B66" i="4"/>
  <c r="O66" i="4"/>
  <c r="P66" i="4"/>
  <c r="Q66" i="4"/>
  <c r="R66" i="4"/>
  <c r="S66" i="4"/>
  <c r="T66" i="4"/>
  <c r="U66" i="4"/>
  <c r="V66" i="4"/>
  <c r="W66" i="4"/>
  <c r="X66" i="4"/>
  <c r="Y66" i="4"/>
  <c r="B67" i="4"/>
  <c r="O67" i="4"/>
  <c r="P67" i="4"/>
  <c r="Q67" i="4"/>
  <c r="R67" i="4"/>
  <c r="S67" i="4"/>
  <c r="T67" i="4"/>
  <c r="U67" i="4"/>
  <c r="V67" i="4"/>
  <c r="W67" i="4"/>
  <c r="X67" i="4"/>
  <c r="Y67" i="4"/>
  <c r="B68" i="4"/>
  <c r="O68" i="4"/>
  <c r="P68" i="4"/>
  <c r="Q68" i="4"/>
  <c r="R68" i="4"/>
  <c r="S68" i="4"/>
  <c r="T68" i="4"/>
  <c r="U68" i="4"/>
  <c r="V68" i="4"/>
  <c r="W68" i="4"/>
  <c r="X68" i="4"/>
  <c r="Y68" i="4"/>
  <c r="O69" i="4"/>
  <c r="P69" i="4"/>
  <c r="Q69" i="4"/>
  <c r="R69" i="4"/>
  <c r="S69" i="4"/>
  <c r="T69" i="4"/>
  <c r="U69" i="4"/>
  <c r="V69" i="4"/>
  <c r="W69" i="4"/>
  <c r="X69" i="4"/>
  <c r="Y6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T101" i="15" l="1"/>
  <c r="T107" i="15"/>
  <c r="S92" i="25"/>
  <c r="S70" i="24"/>
  <c r="S65" i="24"/>
  <c r="S58" i="24"/>
  <c r="S61" i="24"/>
  <c r="S69" i="24"/>
  <c r="S64" i="24"/>
  <c r="S60" i="24"/>
  <c r="S72" i="24"/>
  <c r="S99" i="17"/>
  <c r="R99" i="17"/>
  <c r="S107" i="17"/>
  <c r="R107" i="17"/>
  <c r="S103" i="17"/>
  <c r="R103" i="17"/>
  <c r="S95" i="17"/>
  <c r="R95" i="17"/>
  <c r="V62" i="16"/>
  <c r="T62" i="16"/>
  <c r="U62" i="16"/>
  <c r="T61" i="16"/>
  <c r="U61" i="16"/>
  <c r="V61" i="16"/>
  <c r="T69" i="16"/>
  <c r="U69" i="16"/>
  <c r="V69" i="16"/>
  <c r="V63" i="16"/>
  <c r="U63" i="16"/>
  <c r="T63" i="16"/>
  <c r="T70" i="16"/>
  <c r="U70" i="16"/>
  <c r="V70" i="16"/>
  <c r="U94" i="15"/>
  <c r="U102" i="15"/>
  <c r="U106" i="15"/>
  <c r="U104" i="15"/>
  <c r="U98" i="15"/>
  <c r="T97" i="15"/>
  <c r="T94" i="15"/>
  <c r="T104" i="15"/>
  <c r="T96" i="15"/>
  <c r="T102" i="15"/>
  <c r="T106" i="15"/>
  <c r="R58" i="14"/>
  <c r="R71" i="14"/>
  <c r="P95" i="13"/>
  <c r="P106" i="13"/>
  <c r="P94" i="13"/>
  <c r="D100" i="13"/>
  <c r="P100" i="13" s="1"/>
  <c r="D96" i="13"/>
  <c r="P96" i="13" s="1"/>
  <c r="D103" i="13"/>
  <c r="P103" i="13" s="1"/>
  <c r="D102" i="13"/>
  <c r="P102" i="13" s="1"/>
  <c r="D99" i="13"/>
  <c r="P99" i="13" s="1"/>
  <c r="D98" i="13"/>
  <c r="P98" i="13" s="1"/>
  <c r="O98" i="13"/>
  <c r="O96" i="13"/>
  <c r="D105" i="13"/>
  <c r="P105" i="13" s="1"/>
  <c r="D92" i="13"/>
  <c r="P92" i="13" s="1"/>
  <c r="O99" i="13"/>
  <c r="D104" i="13"/>
  <c r="P104" i="13" s="1"/>
  <c r="D101" i="13"/>
  <c r="P101" i="13" s="1"/>
  <c r="O105" i="13"/>
  <c r="O106" i="13"/>
  <c r="O102" i="13"/>
  <c r="D93" i="13"/>
  <c r="P93" i="13" s="1"/>
  <c r="P105" i="12"/>
  <c r="P93" i="12"/>
  <c r="T67" i="11"/>
  <c r="T64" i="11"/>
  <c r="T59" i="11"/>
  <c r="T69" i="11"/>
  <c r="T66" i="11"/>
  <c r="T58" i="11"/>
  <c r="T73" i="11"/>
  <c r="T70" i="11"/>
  <c r="T68" i="11"/>
  <c r="D71" i="11"/>
  <c r="T71" i="11" s="1"/>
  <c r="D63" i="11"/>
  <c r="T63" i="11" s="1"/>
  <c r="D61" i="11"/>
  <c r="T61" i="11" s="1"/>
  <c r="S69" i="11"/>
  <c r="S67" i="11"/>
  <c r="S64" i="11"/>
  <c r="S61" i="11"/>
  <c r="S72" i="11"/>
  <c r="D72" i="11"/>
  <c r="T72" i="11" s="1"/>
  <c r="S63" i="11"/>
  <c r="S59" i="11"/>
  <c r="D65" i="11"/>
  <c r="T65" i="11" s="1"/>
  <c r="D60" i="11"/>
  <c r="T60" i="11" s="1"/>
  <c r="S71" i="11"/>
  <c r="S65" i="11"/>
  <c r="S60" i="11"/>
  <c r="D62" i="11"/>
  <c r="T62" i="11" s="1"/>
  <c r="T94" i="8"/>
  <c r="R91" i="8"/>
  <c r="O21" i="2"/>
  <c r="R104" i="8"/>
  <c r="O34" i="2"/>
  <c r="R100" i="8"/>
  <c r="O30" i="2"/>
  <c r="R96" i="8"/>
  <c r="O26" i="2"/>
  <c r="R99" i="8"/>
  <c r="O29" i="2"/>
  <c r="R97" i="8"/>
  <c r="O27" i="2"/>
  <c r="R93" i="8"/>
  <c r="O23" i="2"/>
  <c r="R95" i="8"/>
  <c r="O25" i="2"/>
  <c r="R106" i="8"/>
  <c r="O36" i="2"/>
  <c r="R102" i="8"/>
  <c r="O32" i="2"/>
  <c r="R92" i="8"/>
  <c r="R101" i="8"/>
  <c r="R94" i="8"/>
  <c r="F102" i="8"/>
  <c r="D102" i="6"/>
  <c r="D99" i="6"/>
  <c r="O99" i="6" s="1"/>
  <c r="D91" i="6"/>
  <c r="O91" i="6" s="1"/>
  <c r="D98" i="6"/>
  <c r="O98" i="6" s="1"/>
  <c r="D97" i="6"/>
  <c r="D105" i="6"/>
  <c r="O105" i="6" s="1"/>
  <c r="D101" i="6"/>
  <c r="O101" i="6" s="1"/>
  <c r="D99" i="3"/>
  <c r="D104" i="4"/>
  <c r="D103" i="4"/>
  <c r="D100" i="4"/>
  <c r="D99" i="4"/>
  <c r="O99" i="4" s="1"/>
  <c r="D96" i="4"/>
  <c r="D95" i="4"/>
  <c r="D91" i="4"/>
  <c r="D98" i="3"/>
  <c r="D97" i="3"/>
  <c r="D92" i="4"/>
  <c r="D103" i="3"/>
  <c r="D104" i="3"/>
  <c r="D105" i="4"/>
  <c r="O105" i="4" s="1"/>
  <c r="D102" i="4"/>
  <c r="D101" i="4"/>
  <c r="O101" i="4" s="1"/>
  <c r="D98" i="4"/>
  <c r="O98" i="4" s="1"/>
  <c r="D97" i="4"/>
  <c r="O97" i="4" s="1"/>
  <c r="D94" i="4"/>
  <c r="D93" i="4"/>
  <c r="O93" i="4" s="1"/>
  <c r="D90" i="4"/>
  <c r="O90" i="4" s="1"/>
  <c r="D96" i="3"/>
  <c r="O102" i="4"/>
  <c r="O94" i="4"/>
  <c r="S98" i="25"/>
  <c r="S104" i="25"/>
  <c r="S95" i="25"/>
  <c r="S102" i="25"/>
  <c r="S99" i="25"/>
  <c r="S97" i="25"/>
  <c r="S91" i="25"/>
  <c r="S106" i="25"/>
  <c r="S103" i="25"/>
  <c r="S101" i="25"/>
  <c r="D91" i="13"/>
  <c r="P91" i="13" s="1"/>
  <c r="D104" i="12"/>
  <c r="P104" i="12" s="1"/>
  <c r="D100" i="12"/>
  <c r="P100" i="12" s="1"/>
  <c r="D96" i="12"/>
  <c r="P96" i="12" s="1"/>
  <c r="D92" i="12"/>
  <c r="P92" i="12" s="1"/>
  <c r="D103" i="12"/>
  <c r="P103" i="12" s="1"/>
  <c r="D99" i="12"/>
  <c r="P99" i="12" s="1"/>
  <c r="D95" i="12"/>
  <c r="P95" i="12" s="1"/>
  <c r="P101" i="12"/>
  <c r="P97" i="12"/>
  <c r="O96" i="12"/>
  <c r="O92" i="12"/>
  <c r="D106" i="12"/>
  <c r="P106" i="12" s="1"/>
  <c r="D102" i="12"/>
  <c r="P102" i="12" s="1"/>
  <c r="D98" i="12"/>
  <c r="P98" i="12" s="1"/>
  <c r="D94" i="12"/>
  <c r="P94" i="12" s="1"/>
  <c r="D91" i="12"/>
  <c r="P91" i="12" s="1"/>
  <c r="D90" i="3"/>
  <c r="O104" i="4"/>
  <c r="O103" i="4"/>
  <c r="O100" i="4"/>
  <c r="O96" i="4"/>
  <c r="O95" i="4"/>
  <c r="O92" i="4"/>
  <c r="O91" i="4"/>
  <c r="D101" i="3"/>
  <c r="D102" i="5"/>
  <c r="O102" i="5" s="1"/>
  <c r="D98" i="5"/>
  <c r="O98" i="5" s="1"/>
  <c r="D94" i="5"/>
  <c r="O94" i="5" s="1"/>
  <c r="D90" i="5"/>
  <c r="O90" i="5" s="1"/>
  <c r="D103" i="5"/>
  <c r="O103" i="5" s="1"/>
  <c r="D99" i="5"/>
  <c r="O99" i="5" s="1"/>
  <c r="D95" i="5"/>
  <c r="O95" i="5" s="1"/>
  <c r="D91" i="5"/>
  <c r="O91" i="5" s="1"/>
  <c r="D91" i="3"/>
  <c r="D95" i="3"/>
  <c r="O102" i="6"/>
  <c r="O94" i="6"/>
  <c r="D90" i="6"/>
  <c r="O90" i="6" s="1"/>
  <c r="O97" i="6"/>
  <c r="D96" i="6"/>
  <c r="D93" i="6"/>
  <c r="O93" i="6" s="1"/>
  <c r="O104" i="6"/>
  <c r="O96" i="6"/>
  <c r="Q102" i="7"/>
  <c r="Q98" i="7"/>
  <c r="Q94" i="7"/>
  <c r="Q90" i="7"/>
  <c r="Q105" i="7"/>
  <c r="B103" i="7"/>
  <c r="Q103" i="7" s="1"/>
  <c r="B101" i="7"/>
  <c r="Q101" i="7" s="1"/>
  <c r="B99" i="7"/>
  <c r="Q99" i="7" s="1"/>
  <c r="B97" i="7"/>
  <c r="Q97" i="7" s="1"/>
  <c r="B95" i="7"/>
  <c r="Q95" i="7" s="1"/>
  <c r="B93" i="7"/>
  <c r="Q93" i="7" s="1"/>
  <c r="B91" i="7"/>
  <c r="Q91" i="7" s="1"/>
  <c r="B89" i="7"/>
  <c r="Q104" i="7"/>
  <c r="Q100" i="7"/>
  <c r="Q96" i="7"/>
  <c r="Q92" i="7"/>
  <c r="B87" i="7"/>
  <c r="F101" i="8"/>
  <c r="S101" i="8" s="1"/>
  <c r="T101" i="8"/>
  <c r="F99" i="8"/>
  <c r="T99" i="8"/>
  <c r="F92" i="8"/>
  <c r="S92" i="8" s="1"/>
  <c r="T92" i="8"/>
  <c r="R105" i="8"/>
  <c r="F106" i="8"/>
  <c r="S106" i="8" s="1"/>
  <c r="F104" i="8"/>
  <c r="T104" i="8"/>
  <c r="S99" i="8"/>
  <c r="F97" i="8"/>
  <c r="S97" i="8" s="1"/>
  <c r="T97" i="8"/>
  <c r="F95" i="8"/>
  <c r="S95" i="8" s="1"/>
  <c r="T95" i="8"/>
  <c r="S94" i="8"/>
  <c r="R98" i="8"/>
  <c r="S104" i="8"/>
  <c r="F100" i="8"/>
  <c r="S100" i="8" s="1"/>
  <c r="T100" i="8"/>
  <c r="F93" i="8"/>
  <c r="T93" i="8"/>
  <c r="F91" i="8"/>
  <c r="T91" i="8"/>
  <c r="R103" i="8"/>
  <c r="F105" i="8"/>
  <c r="S105" i="8" s="1"/>
  <c r="T105" i="8"/>
  <c r="F103" i="8"/>
  <c r="S103" i="8" s="1"/>
  <c r="T103" i="8"/>
  <c r="S102" i="8"/>
  <c r="F96" i="8"/>
  <c r="S96" i="8" s="1"/>
  <c r="T96" i="8"/>
  <c r="S93" i="8"/>
  <c r="S91" i="8"/>
  <c r="D103" i="6"/>
  <c r="O103" i="6" s="1"/>
  <c r="D95" i="6"/>
  <c r="O95" i="6" s="1"/>
  <c r="D100" i="6"/>
  <c r="O100" i="6" s="1"/>
  <c r="D92" i="6"/>
  <c r="O92" i="6" s="1"/>
  <c r="D92" i="3"/>
  <c r="D102" i="3"/>
  <c r="D94" i="3"/>
  <c r="A89" i="3"/>
  <c r="E88" i="3"/>
  <c r="F88" i="3"/>
  <c r="H88" i="3"/>
  <c r="I88" i="3"/>
  <c r="K88" i="3"/>
  <c r="L88" i="3"/>
  <c r="E89" i="3"/>
  <c r="F89" i="3"/>
  <c r="H89" i="3"/>
  <c r="I89" i="3"/>
  <c r="K89" i="3"/>
  <c r="L89" i="3"/>
  <c r="A51" i="3"/>
  <c r="A52" i="3"/>
  <c r="A53" i="3"/>
  <c r="C51" i="3"/>
  <c r="D51" i="3"/>
  <c r="E51" i="3"/>
  <c r="F51" i="3"/>
  <c r="G51" i="3"/>
  <c r="H51" i="3"/>
  <c r="I51" i="3"/>
  <c r="J51" i="3"/>
  <c r="K51" i="3"/>
  <c r="L51" i="3"/>
  <c r="M51" i="3"/>
  <c r="C52" i="3"/>
  <c r="D52" i="3"/>
  <c r="E52" i="3"/>
  <c r="F52" i="3"/>
  <c r="G52" i="3"/>
  <c r="H52" i="3"/>
  <c r="I52" i="3"/>
  <c r="J52" i="3"/>
  <c r="K52" i="3"/>
  <c r="L52" i="3"/>
  <c r="M52" i="3"/>
  <c r="C53" i="3"/>
  <c r="D53" i="3"/>
  <c r="E53" i="3"/>
  <c r="F53" i="3"/>
  <c r="G53" i="3"/>
  <c r="H53" i="3"/>
  <c r="I53" i="3"/>
  <c r="J53" i="3"/>
  <c r="K53" i="3"/>
  <c r="L53" i="3"/>
  <c r="M53" i="3"/>
  <c r="C17" i="3"/>
  <c r="D17" i="3"/>
  <c r="E17" i="3"/>
  <c r="F17" i="3"/>
  <c r="G17" i="3"/>
  <c r="H17" i="3"/>
  <c r="I17" i="3"/>
  <c r="J17" i="3"/>
  <c r="K17" i="3"/>
  <c r="L17" i="3"/>
  <c r="M17" i="3"/>
  <c r="C18" i="3"/>
  <c r="D18" i="3"/>
  <c r="E18" i="3"/>
  <c r="F18" i="3"/>
  <c r="G18" i="3"/>
  <c r="H18" i="3"/>
  <c r="I18" i="3"/>
  <c r="J18" i="3"/>
  <c r="K18" i="3"/>
  <c r="L18" i="3"/>
  <c r="M18" i="3"/>
  <c r="C19" i="3"/>
  <c r="D19" i="3"/>
  <c r="E19" i="3"/>
  <c r="F19" i="3"/>
  <c r="G19" i="3"/>
  <c r="H19" i="3"/>
  <c r="I19" i="3"/>
  <c r="J19" i="3"/>
  <c r="K19" i="3"/>
  <c r="L19" i="3"/>
  <c r="M19" i="3"/>
  <c r="A19" i="3"/>
  <c r="O93" i="13" l="1"/>
  <c r="O91" i="13"/>
  <c r="O103" i="13"/>
  <c r="O104" i="13"/>
  <c r="O100" i="13"/>
  <c r="O92" i="13"/>
  <c r="O101" i="13"/>
  <c r="O102" i="12"/>
  <c r="O104" i="12"/>
  <c r="S62" i="11"/>
  <c r="O99" i="12"/>
  <c r="O103" i="12"/>
  <c r="O106" i="12"/>
  <c r="O91" i="12"/>
  <c r="O94" i="12"/>
  <c r="O100" i="12"/>
  <c r="O95" i="12"/>
  <c r="O98" i="12"/>
  <c r="M88" i="3"/>
  <c r="J89" i="3"/>
  <c r="M89" i="3"/>
  <c r="B88" i="3"/>
  <c r="B89" i="3"/>
  <c r="J88" i="3"/>
  <c r="G89" i="3"/>
  <c r="C89" i="3"/>
  <c r="G88" i="3"/>
  <c r="C88" i="3"/>
  <c r="B51" i="3"/>
  <c r="B52" i="3"/>
  <c r="B53" i="3"/>
  <c r="B19" i="3"/>
  <c r="B17" i="3"/>
  <c r="B18" i="3"/>
  <c r="D88" i="3" l="1"/>
  <c r="D89" i="3"/>
  <c r="J14" i="28" l="1"/>
  <c r="J15" i="28"/>
  <c r="J16" i="28"/>
  <c r="D39" i="10" l="1"/>
  <c r="E39" i="10"/>
  <c r="F39" i="10"/>
  <c r="G39" i="10"/>
  <c r="H39" i="10"/>
  <c r="I39" i="10"/>
  <c r="J39" i="10"/>
  <c r="K39" i="10"/>
  <c r="L39" i="10"/>
  <c r="M39" i="10"/>
  <c r="N39" i="10"/>
  <c r="O39" i="10"/>
  <c r="P39" i="10"/>
  <c r="C39" i="10"/>
  <c r="B44" i="21" l="1"/>
  <c r="N45" i="16"/>
  <c r="AA41" i="8" l="1"/>
  <c r="J9" i="28" l="1"/>
  <c r="B16" i="21" l="1"/>
  <c r="B17" i="21"/>
  <c r="B18" i="21"/>
  <c r="B52" i="21"/>
  <c r="B53" i="21"/>
  <c r="J160" i="15"/>
  <c r="J161" i="15"/>
  <c r="U52" i="21" l="1"/>
  <c r="U53" i="21"/>
  <c r="B20" i="21"/>
  <c r="B56" i="21"/>
  <c r="U56" i="21" l="1"/>
  <c r="K10" i="21"/>
  <c r="K11" i="21"/>
  <c r="B10" i="21"/>
  <c r="B11" i="21"/>
  <c r="H88" i="8" l="1"/>
  <c r="B88" i="8"/>
  <c r="F88" i="8" l="1"/>
  <c r="S88" i="8" s="1"/>
  <c r="O9" i="4"/>
  <c r="P9" i="4"/>
  <c r="Q49" i="24" l="1"/>
  <c r="J12" i="14"/>
  <c r="X42" i="10" l="1"/>
  <c r="H79" i="8" l="1"/>
  <c r="H80" i="8"/>
  <c r="B79" i="8"/>
  <c r="B80" i="8"/>
  <c r="B42" i="8"/>
  <c r="R79" i="8" l="1"/>
  <c r="F79" i="8"/>
  <c r="S79" i="8" s="1"/>
  <c r="B54" i="21"/>
  <c r="U54" i="21" s="1"/>
  <c r="J18" i="19"/>
  <c r="M88" i="12"/>
  <c r="B51" i="8"/>
  <c r="R88" i="8" s="1"/>
  <c r="B46" i="21" l="1"/>
  <c r="U46" i="21" s="1"/>
  <c r="C46" i="21"/>
  <c r="V46" i="21" s="1"/>
  <c r="N81" i="17"/>
  <c r="R47" i="16"/>
  <c r="R48" i="16"/>
  <c r="N47" i="16"/>
  <c r="N48" i="16"/>
  <c r="K46" i="14"/>
  <c r="K47" i="14"/>
  <c r="M80" i="12"/>
  <c r="M81" i="12"/>
  <c r="F80" i="8"/>
  <c r="S80" i="8" s="1"/>
  <c r="B43" i="7"/>
  <c r="C39" i="8" l="1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J50" i="14" l="1"/>
  <c r="K50" i="14"/>
  <c r="J19" i="28" l="1"/>
  <c r="J20" i="16"/>
  <c r="J164" i="15"/>
  <c r="Y20" i="14" l="1"/>
  <c r="X20" i="14"/>
  <c r="W20" i="14"/>
  <c r="V20" i="14"/>
  <c r="U20" i="14"/>
  <c r="T20" i="14"/>
  <c r="S20" i="14"/>
  <c r="Y19" i="14"/>
  <c r="X19" i="14"/>
  <c r="W19" i="14"/>
  <c r="V19" i="14"/>
  <c r="U19" i="14"/>
  <c r="T19" i="14"/>
  <c r="S19" i="14"/>
  <c r="Y18" i="14"/>
  <c r="X18" i="14"/>
  <c r="W18" i="14"/>
  <c r="V18" i="14"/>
  <c r="U18" i="14"/>
  <c r="T18" i="14"/>
  <c r="S18" i="14"/>
  <c r="Y17" i="14"/>
  <c r="X17" i="14"/>
  <c r="W17" i="14"/>
  <c r="V17" i="14"/>
  <c r="U17" i="14"/>
  <c r="T17" i="14"/>
  <c r="S17" i="14"/>
  <c r="Y16" i="14"/>
  <c r="X16" i="14"/>
  <c r="W16" i="14"/>
  <c r="V16" i="14"/>
  <c r="U16" i="14"/>
  <c r="T16" i="14"/>
  <c r="S16" i="14"/>
  <c r="Y15" i="14"/>
  <c r="X15" i="14"/>
  <c r="W15" i="14"/>
  <c r="V15" i="14"/>
  <c r="U15" i="14"/>
  <c r="T15" i="14"/>
  <c r="S15" i="14"/>
  <c r="Y14" i="14"/>
  <c r="X14" i="14"/>
  <c r="W14" i="14"/>
  <c r="V14" i="14"/>
  <c r="U14" i="14"/>
  <c r="T14" i="14"/>
  <c r="S14" i="14"/>
  <c r="Y13" i="14"/>
  <c r="X13" i="14"/>
  <c r="W13" i="14"/>
  <c r="V13" i="14"/>
  <c r="U13" i="14"/>
  <c r="T13" i="14"/>
  <c r="S13" i="14"/>
  <c r="X12" i="14"/>
  <c r="W12" i="14"/>
  <c r="V12" i="14"/>
  <c r="U12" i="14"/>
  <c r="T12" i="14"/>
  <c r="S12" i="14"/>
  <c r="Y11" i="14"/>
  <c r="X11" i="14"/>
  <c r="W11" i="14"/>
  <c r="V11" i="14"/>
  <c r="U11" i="14"/>
  <c r="T11" i="14"/>
  <c r="S11" i="14"/>
  <c r="Y10" i="14"/>
  <c r="X10" i="14"/>
  <c r="W10" i="14"/>
  <c r="V10" i="14"/>
  <c r="U10" i="14"/>
  <c r="T10" i="14"/>
  <c r="S10" i="14"/>
  <c r="Y9" i="14"/>
  <c r="X9" i="14"/>
  <c r="W9" i="14"/>
  <c r="V9" i="14"/>
  <c r="U9" i="14"/>
  <c r="T9" i="14"/>
  <c r="S9" i="14"/>
  <c r="Y8" i="14"/>
  <c r="X8" i="14"/>
  <c r="W8" i="14"/>
  <c r="V8" i="14"/>
  <c r="U8" i="14"/>
  <c r="T8" i="14"/>
  <c r="S8" i="14"/>
  <c r="Y7" i="14"/>
  <c r="X7" i="14"/>
  <c r="W7" i="14"/>
  <c r="V7" i="14"/>
  <c r="U7" i="14"/>
  <c r="T7" i="14"/>
  <c r="S7" i="14"/>
  <c r="S7" i="11"/>
  <c r="T7" i="11"/>
  <c r="U7" i="11"/>
  <c r="V7" i="11"/>
  <c r="W7" i="11"/>
  <c r="X7" i="11"/>
  <c r="Y7" i="11"/>
  <c r="S8" i="11"/>
  <c r="T8" i="11"/>
  <c r="U8" i="11"/>
  <c r="V8" i="11"/>
  <c r="W8" i="11"/>
  <c r="X8" i="11"/>
  <c r="Y8" i="11"/>
  <c r="S9" i="11"/>
  <c r="T9" i="11"/>
  <c r="U9" i="11"/>
  <c r="V9" i="11"/>
  <c r="W9" i="11"/>
  <c r="X9" i="11"/>
  <c r="Y9" i="11"/>
  <c r="S10" i="11"/>
  <c r="T10" i="11"/>
  <c r="U10" i="11"/>
  <c r="V10" i="11"/>
  <c r="W10" i="11"/>
  <c r="X10" i="11"/>
  <c r="Y10" i="11"/>
  <c r="S11" i="11"/>
  <c r="T11" i="11"/>
  <c r="U11" i="11"/>
  <c r="V11" i="11"/>
  <c r="W11" i="11"/>
  <c r="X11" i="11"/>
  <c r="Y11" i="11"/>
  <c r="S12" i="11"/>
  <c r="T12" i="11"/>
  <c r="U12" i="11"/>
  <c r="V12" i="11"/>
  <c r="W12" i="11"/>
  <c r="X12" i="11"/>
  <c r="Y12" i="11"/>
  <c r="S13" i="11"/>
  <c r="T13" i="11"/>
  <c r="U13" i="11"/>
  <c r="V13" i="11"/>
  <c r="W13" i="11"/>
  <c r="X13" i="11"/>
  <c r="Y13" i="11"/>
  <c r="S14" i="11"/>
  <c r="T14" i="11"/>
  <c r="U14" i="11"/>
  <c r="V14" i="11"/>
  <c r="W14" i="11"/>
  <c r="X14" i="11"/>
  <c r="Y14" i="11"/>
  <c r="S15" i="11"/>
  <c r="T15" i="11"/>
  <c r="U15" i="11"/>
  <c r="V15" i="11"/>
  <c r="W15" i="11"/>
  <c r="X15" i="11"/>
  <c r="Y15" i="11"/>
  <c r="S16" i="11"/>
  <c r="T16" i="11"/>
  <c r="U16" i="11"/>
  <c r="V16" i="11"/>
  <c r="W16" i="11"/>
  <c r="X16" i="11"/>
  <c r="Y16" i="11"/>
  <c r="S17" i="11"/>
  <c r="T17" i="11"/>
  <c r="U17" i="11"/>
  <c r="V17" i="11"/>
  <c r="W17" i="11"/>
  <c r="X17" i="11"/>
  <c r="Y17" i="11"/>
  <c r="S18" i="11"/>
  <c r="T18" i="11"/>
  <c r="U18" i="11"/>
  <c r="V18" i="11"/>
  <c r="W18" i="11"/>
  <c r="X18" i="11"/>
  <c r="Y18" i="11"/>
  <c r="S19" i="11"/>
  <c r="T19" i="11"/>
  <c r="U19" i="11"/>
  <c r="V19" i="11"/>
  <c r="W19" i="11"/>
  <c r="X19" i="11"/>
  <c r="Y19" i="11"/>
  <c r="S20" i="11"/>
  <c r="T20" i="11"/>
  <c r="U20" i="11"/>
  <c r="V20" i="11"/>
  <c r="W20" i="11"/>
  <c r="X20" i="11"/>
  <c r="Y20" i="11"/>
  <c r="AG20" i="11"/>
  <c r="AF20" i="11"/>
  <c r="AE20" i="11"/>
  <c r="AD20" i="11"/>
  <c r="AC20" i="11"/>
  <c r="AB20" i="11"/>
  <c r="AA20" i="11"/>
  <c r="AG19" i="11"/>
  <c r="AF19" i="11"/>
  <c r="AE19" i="11"/>
  <c r="AD19" i="11"/>
  <c r="AC19" i="11"/>
  <c r="AB19" i="11"/>
  <c r="AA19" i="11"/>
  <c r="AG18" i="11"/>
  <c r="AF18" i="11"/>
  <c r="AE18" i="11"/>
  <c r="AD18" i="11"/>
  <c r="AC18" i="11"/>
  <c r="AB18" i="11"/>
  <c r="AA18" i="11"/>
  <c r="AG17" i="11"/>
  <c r="AF17" i="11"/>
  <c r="AE17" i="11"/>
  <c r="AD17" i="11"/>
  <c r="AC17" i="11"/>
  <c r="AB17" i="11"/>
  <c r="AA17" i="11"/>
  <c r="AG16" i="11"/>
  <c r="AF16" i="11"/>
  <c r="AE16" i="11"/>
  <c r="AD16" i="11"/>
  <c r="AC16" i="11"/>
  <c r="AB16" i="11"/>
  <c r="AA16" i="11"/>
  <c r="AG15" i="11"/>
  <c r="AF15" i="11"/>
  <c r="AE15" i="11"/>
  <c r="AD15" i="11"/>
  <c r="AC15" i="11"/>
  <c r="AB15" i="11"/>
  <c r="AA15" i="11"/>
  <c r="AG14" i="11"/>
  <c r="AF14" i="11"/>
  <c r="AE14" i="11"/>
  <c r="AD14" i="11"/>
  <c r="AC14" i="11"/>
  <c r="AB14" i="11"/>
  <c r="AA14" i="11"/>
  <c r="AG13" i="11"/>
  <c r="AF13" i="11"/>
  <c r="AE13" i="11"/>
  <c r="AD13" i="11"/>
  <c r="AC13" i="11"/>
  <c r="AB13" i="11"/>
  <c r="AA13" i="11"/>
  <c r="AG12" i="11"/>
  <c r="AF12" i="11"/>
  <c r="AE12" i="11"/>
  <c r="AD12" i="11"/>
  <c r="AC12" i="11"/>
  <c r="AB12" i="11"/>
  <c r="AA12" i="11"/>
  <c r="AG11" i="11"/>
  <c r="AF11" i="11"/>
  <c r="AE11" i="11"/>
  <c r="AD11" i="11"/>
  <c r="AC11" i="11"/>
  <c r="AB11" i="11"/>
  <c r="AA11" i="11"/>
  <c r="AG10" i="11"/>
  <c r="AF10" i="11"/>
  <c r="AE10" i="11"/>
  <c r="AD10" i="11"/>
  <c r="AC10" i="11"/>
  <c r="AB10" i="11"/>
  <c r="AA10" i="11"/>
  <c r="AG9" i="11"/>
  <c r="AF9" i="11"/>
  <c r="AE9" i="11"/>
  <c r="AD9" i="11"/>
  <c r="AC9" i="11"/>
  <c r="AB9" i="11"/>
  <c r="AA9" i="11"/>
  <c r="AG8" i="11"/>
  <c r="AF8" i="11"/>
  <c r="AE8" i="11"/>
  <c r="AD8" i="11"/>
  <c r="AC8" i="11"/>
  <c r="AB8" i="11"/>
  <c r="AA8" i="11"/>
  <c r="AG7" i="11"/>
  <c r="AF7" i="11"/>
  <c r="AE7" i="11"/>
  <c r="AD7" i="11"/>
  <c r="AC7" i="11"/>
  <c r="AB7" i="11"/>
  <c r="AA7" i="11"/>
  <c r="M79" i="12" l="1"/>
  <c r="J10" i="28" l="1"/>
  <c r="J11" i="28"/>
  <c r="J12" i="28"/>
  <c r="J13" i="28"/>
  <c r="J17" i="28"/>
  <c r="J18" i="28"/>
  <c r="J8" i="28"/>
  <c r="J7" i="28"/>
  <c r="J19" i="11" l="1"/>
  <c r="C75" i="7" l="1"/>
  <c r="D75" i="7"/>
  <c r="E75" i="7"/>
  <c r="AC6" i="10" l="1"/>
  <c r="AA6" i="10"/>
  <c r="AB13" i="9"/>
  <c r="S7" i="9"/>
  <c r="AB7" i="8"/>
  <c r="J128" i="15" l="1"/>
  <c r="T128" i="15" s="1"/>
  <c r="Z45" i="7" l="1"/>
  <c r="E5" i="1" l="1"/>
  <c r="D5" i="1"/>
  <c r="C5" i="1"/>
  <c r="B5" i="1"/>
  <c r="G55" i="29" l="1"/>
  <c r="J55" i="29"/>
  <c r="M55" i="29"/>
  <c r="G88" i="25"/>
  <c r="J88" i="25"/>
  <c r="M88" i="25"/>
  <c r="Q88" i="25"/>
  <c r="G86" i="20" l="1"/>
  <c r="J52" i="18" l="1"/>
  <c r="V13" i="23" l="1"/>
  <c r="O43" i="16" l="1"/>
  <c r="R57" i="16"/>
  <c r="R56" i="16"/>
  <c r="R55" i="16"/>
  <c r="R54" i="16"/>
  <c r="R53" i="16"/>
  <c r="R52" i="16"/>
  <c r="R51" i="16"/>
  <c r="R50" i="16"/>
  <c r="R49" i="16"/>
  <c r="R46" i="16"/>
  <c r="R45" i="16"/>
  <c r="R44" i="16"/>
  <c r="Q43" i="16"/>
  <c r="P43" i="16"/>
  <c r="R43" i="16" l="1"/>
  <c r="AD41" i="17" l="1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54" i="17"/>
  <c r="W41" i="17"/>
  <c r="W42" i="17"/>
  <c r="W43" i="17"/>
  <c r="W44" i="17"/>
  <c r="W45" i="17"/>
  <c r="W46" i="17"/>
  <c r="W47" i="17"/>
  <c r="W48" i="17"/>
  <c r="W49" i="17"/>
  <c r="W50" i="17"/>
  <c r="W51" i="17"/>
  <c r="W52" i="17"/>
  <c r="W53" i="17"/>
  <c r="W54" i="17"/>
  <c r="N40" i="17"/>
  <c r="AC6" i="17"/>
  <c r="AC7" i="17"/>
  <c r="AC8" i="17"/>
  <c r="AC9" i="17"/>
  <c r="AC10" i="17"/>
  <c r="AC11" i="17"/>
  <c r="AC12" i="17"/>
  <c r="AC13" i="17"/>
  <c r="AC14" i="17"/>
  <c r="AC15" i="17"/>
  <c r="AC16" i="17"/>
  <c r="AC17" i="17"/>
  <c r="AC18" i="17"/>
  <c r="AC19" i="17"/>
  <c r="N5" i="17"/>
  <c r="X40" i="10"/>
  <c r="X41" i="10"/>
  <c r="X43" i="10"/>
  <c r="X44" i="10"/>
  <c r="X45" i="10"/>
  <c r="X46" i="10"/>
  <c r="X47" i="10"/>
  <c r="X48" i="10"/>
  <c r="X49" i="10"/>
  <c r="X50" i="10"/>
  <c r="X51" i="10"/>
  <c r="X52" i="10"/>
  <c r="X53" i="10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AE41" i="15"/>
  <c r="AE42" i="15"/>
  <c r="AE43" i="15"/>
  <c r="AE44" i="15"/>
  <c r="AE45" i="15"/>
  <c r="AE46" i="15"/>
  <c r="AE47" i="15"/>
  <c r="AE48" i="15"/>
  <c r="AE49" i="15"/>
  <c r="AE50" i="15"/>
  <c r="AE51" i="15"/>
  <c r="AE52" i="15"/>
  <c r="AE53" i="15"/>
  <c r="AE54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O40" i="15"/>
  <c r="AF19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O5" i="15"/>
  <c r="AF5" i="15" s="1"/>
  <c r="N5" i="15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J5" i="10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J40" i="9"/>
  <c r="J5" i="9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J5" i="8"/>
  <c r="Z40" i="7"/>
  <c r="Z41" i="7"/>
  <c r="Z42" i="7"/>
  <c r="Z43" i="7"/>
  <c r="Z44" i="7"/>
  <c r="Z46" i="7"/>
  <c r="Z47" i="7"/>
  <c r="Z48" i="7"/>
  <c r="Z49" i="7"/>
  <c r="Z50" i="7"/>
  <c r="Z51" i="7"/>
  <c r="Z52" i="7"/>
  <c r="L39" i="7"/>
  <c r="L5" i="7"/>
  <c r="AC5" i="17" l="1"/>
  <c r="AF40" i="15"/>
  <c r="Y5" i="8"/>
  <c r="Y39" i="8"/>
  <c r="AC40" i="17"/>
  <c r="Y5" i="10"/>
  <c r="Y39" i="10"/>
  <c r="Y5" i="9"/>
  <c r="Y40" i="9"/>
  <c r="Z39" i="7"/>
  <c r="Z5" i="7"/>
  <c r="M57" i="29"/>
  <c r="J57" i="29"/>
  <c r="G57" i="29"/>
  <c r="C57" i="29"/>
  <c r="B57" i="29"/>
  <c r="M56" i="29"/>
  <c r="J56" i="29"/>
  <c r="G56" i="29"/>
  <c r="C56" i="29"/>
  <c r="B56" i="29"/>
  <c r="C55" i="29"/>
  <c r="B55" i="29"/>
  <c r="M54" i="29"/>
  <c r="J54" i="29"/>
  <c r="G54" i="29"/>
  <c r="C54" i="29"/>
  <c r="B54" i="29"/>
  <c r="M53" i="29"/>
  <c r="J53" i="29"/>
  <c r="G53" i="29"/>
  <c r="C53" i="29"/>
  <c r="B53" i="29"/>
  <c r="M52" i="29"/>
  <c r="J52" i="29"/>
  <c r="G52" i="29"/>
  <c r="C52" i="29"/>
  <c r="B52" i="29"/>
  <c r="M51" i="29"/>
  <c r="J51" i="29"/>
  <c r="G51" i="29"/>
  <c r="C51" i="29"/>
  <c r="B51" i="29"/>
  <c r="M50" i="29"/>
  <c r="J50" i="29"/>
  <c r="G50" i="29"/>
  <c r="C50" i="29"/>
  <c r="B50" i="29"/>
  <c r="M49" i="29"/>
  <c r="J49" i="29"/>
  <c r="G49" i="29"/>
  <c r="C49" i="29"/>
  <c r="B49" i="29"/>
  <c r="M48" i="29"/>
  <c r="J48" i="29"/>
  <c r="G48" i="29"/>
  <c r="C48" i="29"/>
  <c r="B48" i="29"/>
  <c r="M47" i="29"/>
  <c r="J47" i="29"/>
  <c r="G47" i="29"/>
  <c r="C47" i="29"/>
  <c r="B47" i="29"/>
  <c r="M46" i="29"/>
  <c r="J46" i="29"/>
  <c r="G46" i="29"/>
  <c r="C46" i="29"/>
  <c r="B46" i="29"/>
  <c r="M45" i="29"/>
  <c r="J45" i="29"/>
  <c r="G45" i="29"/>
  <c r="C45" i="29"/>
  <c r="B45" i="29"/>
  <c r="M44" i="29"/>
  <c r="J44" i="29"/>
  <c r="G44" i="29"/>
  <c r="C44" i="29"/>
  <c r="B44" i="29"/>
  <c r="L43" i="29"/>
  <c r="K43" i="29"/>
  <c r="I43" i="29"/>
  <c r="H43" i="29"/>
  <c r="F43" i="29"/>
  <c r="E43" i="29"/>
  <c r="AG21" i="29"/>
  <c r="AF21" i="29"/>
  <c r="AE21" i="29"/>
  <c r="AD21" i="29"/>
  <c r="AC21" i="29"/>
  <c r="AB21" i="29"/>
  <c r="AA21" i="29"/>
  <c r="Y21" i="29"/>
  <c r="X21" i="29"/>
  <c r="W21" i="29"/>
  <c r="V21" i="29"/>
  <c r="U21" i="29"/>
  <c r="T21" i="29"/>
  <c r="S21" i="29"/>
  <c r="J21" i="29"/>
  <c r="B21" i="29"/>
  <c r="AG20" i="29"/>
  <c r="AF20" i="29"/>
  <c r="AE20" i="29"/>
  <c r="AD20" i="29"/>
  <c r="AC20" i="29"/>
  <c r="AB20" i="29"/>
  <c r="AA20" i="29"/>
  <c r="Y20" i="29"/>
  <c r="X20" i="29"/>
  <c r="W20" i="29"/>
  <c r="V20" i="29"/>
  <c r="U20" i="29"/>
  <c r="T20" i="29"/>
  <c r="S20" i="29"/>
  <c r="J20" i="29"/>
  <c r="B20" i="29"/>
  <c r="AG19" i="29"/>
  <c r="AF19" i="29"/>
  <c r="AE19" i="29"/>
  <c r="AD19" i="29"/>
  <c r="AC19" i="29"/>
  <c r="AB19" i="29"/>
  <c r="AA19" i="29"/>
  <c r="Y19" i="29"/>
  <c r="X19" i="29"/>
  <c r="W19" i="29"/>
  <c r="V19" i="29"/>
  <c r="U19" i="29"/>
  <c r="T19" i="29"/>
  <c r="S19" i="29"/>
  <c r="J19" i="29"/>
  <c r="B19" i="29"/>
  <c r="AG18" i="29"/>
  <c r="AF18" i="29"/>
  <c r="AE18" i="29"/>
  <c r="AD18" i="29"/>
  <c r="AC18" i="29"/>
  <c r="AB18" i="29"/>
  <c r="AA18" i="29"/>
  <c r="Y18" i="29"/>
  <c r="X18" i="29"/>
  <c r="W18" i="29"/>
  <c r="V18" i="29"/>
  <c r="U18" i="29"/>
  <c r="T18" i="29"/>
  <c r="S18" i="29"/>
  <c r="J18" i="29"/>
  <c r="B18" i="29"/>
  <c r="AG17" i="29"/>
  <c r="AF17" i="29"/>
  <c r="AE17" i="29"/>
  <c r="AD17" i="29"/>
  <c r="AC17" i="29"/>
  <c r="AB17" i="29"/>
  <c r="AA17" i="29"/>
  <c r="Y17" i="29"/>
  <c r="X17" i="29"/>
  <c r="W17" i="29"/>
  <c r="V17" i="29"/>
  <c r="U17" i="29"/>
  <c r="T17" i="29"/>
  <c r="S17" i="29"/>
  <c r="J17" i="29"/>
  <c r="B17" i="29"/>
  <c r="AG16" i="29"/>
  <c r="AF16" i="29"/>
  <c r="AE16" i="29"/>
  <c r="AD16" i="29"/>
  <c r="AC16" i="29"/>
  <c r="AB16" i="29"/>
  <c r="AA16" i="29"/>
  <c r="Y16" i="29"/>
  <c r="X16" i="29"/>
  <c r="W16" i="29"/>
  <c r="V16" i="29"/>
  <c r="U16" i="29"/>
  <c r="T16" i="29"/>
  <c r="S16" i="29"/>
  <c r="J16" i="29"/>
  <c r="B16" i="29"/>
  <c r="AG15" i="29"/>
  <c r="AF15" i="29"/>
  <c r="AE15" i="29"/>
  <c r="AD15" i="29"/>
  <c r="AC15" i="29"/>
  <c r="AB15" i="29"/>
  <c r="AA15" i="29"/>
  <c r="Y15" i="29"/>
  <c r="X15" i="29"/>
  <c r="W15" i="29"/>
  <c r="V15" i="29"/>
  <c r="U15" i="29"/>
  <c r="T15" i="29"/>
  <c r="S15" i="29"/>
  <c r="J15" i="29"/>
  <c r="B15" i="29"/>
  <c r="AG14" i="29"/>
  <c r="AF14" i="29"/>
  <c r="AE14" i="29"/>
  <c r="AD14" i="29"/>
  <c r="AC14" i="29"/>
  <c r="AB14" i="29"/>
  <c r="AA14" i="29"/>
  <c r="Y14" i="29"/>
  <c r="X14" i="29"/>
  <c r="W14" i="29"/>
  <c r="V14" i="29"/>
  <c r="U14" i="29"/>
  <c r="T14" i="29"/>
  <c r="S14" i="29"/>
  <c r="J14" i="29"/>
  <c r="B14" i="29"/>
  <c r="AG13" i="29"/>
  <c r="AF13" i="29"/>
  <c r="AE13" i="29"/>
  <c r="AD13" i="29"/>
  <c r="AC13" i="29"/>
  <c r="AB13" i="29"/>
  <c r="AA13" i="29"/>
  <c r="Y13" i="29"/>
  <c r="X13" i="29"/>
  <c r="W13" i="29"/>
  <c r="V13" i="29"/>
  <c r="U13" i="29"/>
  <c r="T13" i="29"/>
  <c r="S13" i="29"/>
  <c r="J13" i="29"/>
  <c r="B13" i="29"/>
  <c r="AG12" i="29"/>
  <c r="AF12" i="29"/>
  <c r="AE12" i="29"/>
  <c r="AD12" i="29"/>
  <c r="AC12" i="29"/>
  <c r="AB12" i="29"/>
  <c r="AA12" i="29"/>
  <c r="Y12" i="29"/>
  <c r="X12" i="29"/>
  <c r="W12" i="29"/>
  <c r="V12" i="29"/>
  <c r="U12" i="29"/>
  <c r="T12" i="29"/>
  <c r="S12" i="29"/>
  <c r="J12" i="29"/>
  <c r="B12" i="29"/>
  <c r="AG11" i="29"/>
  <c r="AF11" i="29"/>
  <c r="AE11" i="29"/>
  <c r="AD11" i="29"/>
  <c r="AC11" i="29"/>
  <c r="AB11" i="29"/>
  <c r="AA11" i="29"/>
  <c r="Y11" i="29"/>
  <c r="X11" i="29"/>
  <c r="W11" i="29"/>
  <c r="V11" i="29"/>
  <c r="U11" i="29"/>
  <c r="T11" i="29"/>
  <c r="S11" i="29"/>
  <c r="J11" i="29"/>
  <c r="B11" i="29"/>
  <c r="AG10" i="29"/>
  <c r="AF10" i="29"/>
  <c r="AE10" i="29"/>
  <c r="AD10" i="29"/>
  <c r="AC10" i="29"/>
  <c r="AB10" i="29"/>
  <c r="AA10" i="29"/>
  <c r="Y10" i="29"/>
  <c r="X10" i="29"/>
  <c r="W10" i="29"/>
  <c r="V10" i="29"/>
  <c r="U10" i="29"/>
  <c r="T10" i="29"/>
  <c r="S10" i="29"/>
  <c r="J10" i="29"/>
  <c r="B10" i="29"/>
  <c r="AG9" i="29"/>
  <c r="AF9" i="29"/>
  <c r="AE9" i="29"/>
  <c r="AD9" i="29"/>
  <c r="AC9" i="29"/>
  <c r="AB9" i="29"/>
  <c r="AA9" i="29"/>
  <c r="Y9" i="29"/>
  <c r="X9" i="29"/>
  <c r="W9" i="29"/>
  <c r="V9" i="29"/>
  <c r="U9" i="29"/>
  <c r="T9" i="29"/>
  <c r="S9" i="29"/>
  <c r="J9" i="29"/>
  <c r="B9" i="29"/>
  <c r="AG8" i="29"/>
  <c r="AF8" i="29"/>
  <c r="AE8" i="29"/>
  <c r="AD8" i="29"/>
  <c r="AC8" i="29"/>
  <c r="AB8" i="29"/>
  <c r="AA8" i="29"/>
  <c r="Y8" i="29"/>
  <c r="X8" i="29"/>
  <c r="W8" i="29"/>
  <c r="V8" i="29"/>
  <c r="U8" i="29"/>
  <c r="T8" i="29"/>
  <c r="S8" i="29"/>
  <c r="J8" i="29"/>
  <c r="B8" i="29"/>
  <c r="Q7" i="29"/>
  <c r="P7" i="29"/>
  <c r="O7" i="29"/>
  <c r="N7" i="29"/>
  <c r="M7" i="29"/>
  <c r="L7" i="29"/>
  <c r="K7" i="29"/>
  <c r="I7" i="29"/>
  <c r="H7" i="29"/>
  <c r="G7" i="29"/>
  <c r="F7" i="29"/>
  <c r="E7" i="29"/>
  <c r="D7" i="29"/>
  <c r="C7" i="29"/>
  <c r="S44" i="29" l="1"/>
  <c r="S47" i="29"/>
  <c r="D55" i="29"/>
  <c r="S55" i="29" s="1"/>
  <c r="D51" i="29"/>
  <c r="S51" i="29" s="1"/>
  <c r="M43" i="29"/>
  <c r="D57" i="29"/>
  <c r="S57" i="29" s="1"/>
  <c r="D44" i="29"/>
  <c r="D48" i="29"/>
  <c r="S48" i="29" s="1"/>
  <c r="D46" i="29"/>
  <c r="S46" i="29" s="1"/>
  <c r="D49" i="29"/>
  <c r="S49" i="29" s="1"/>
  <c r="D52" i="29"/>
  <c r="S52" i="29" s="1"/>
  <c r="D54" i="29"/>
  <c r="S54" i="29" s="1"/>
  <c r="D53" i="29"/>
  <c r="S53" i="29" s="1"/>
  <c r="AD7" i="29"/>
  <c r="D47" i="29"/>
  <c r="J43" i="29"/>
  <c r="D56" i="29"/>
  <c r="S56" i="29" s="1"/>
  <c r="AB7" i="29"/>
  <c r="D50" i="29"/>
  <c r="S50" i="29" s="1"/>
  <c r="AF7" i="29"/>
  <c r="W7" i="29"/>
  <c r="AC7" i="29"/>
  <c r="J7" i="29"/>
  <c r="AA7" i="29"/>
  <c r="G43" i="29"/>
  <c r="D45" i="29"/>
  <c r="S45" i="29" s="1"/>
  <c r="B43" i="29"/>
  <c r="C43" i="29"/>
  <c r="Y7" i="29"/>
  <c r="V7" i="29"/>
  <c r="X7" i="29"/>
  <c r="AG7" i="29"/>
  <c r="T7" i="29"/>
  <c r="U7" i="29"/>
  <c r="AE7" i="29"/>
  <c r="B7" i="29"/>
  <c r="S7" i="29"/>
  <c r="G26" i="1" l="1"/>
  <c r="F26" i="1"/>
  <c r="D43" i="29"/>
  <c r="S43" i="29" s="1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I26" i="1" l="1"/>
  <c r="H26" i="1"/>
  <c r="K26" i="1"/>
  <c r="J26" i="1"/>
  <c r="K77" i="15"/>
  <c r="L77" i="15"/>
  <c r="M77" i="15"/>
  <c r="N77" i="15"/>
  <c r="AG20" i="24" l="1"/>
  <c r="AF20" i="24"/>
  <c r="AE20" i="24"/>
  <c r="AD20" i="24"/>
  <c r="AC20" i="24"/>
  <c r="AB20" i="24"/>
  <c r="AA20" i="24"/>
  <c r="Y20" i="24"/>
  <c r="X20" i="24"/>
  <c r="W20" i="24"/>
  <c r="V20" i="24"/>
  <c r="U20" i="24"/>
  <c r="T20" i="24"/>
  <c r="S20" i="24"/>
  <c r="AG19" i="24"/>
  <c r="AF19" i="24"/>
  <c r="AE19" i="24"/>
  <c r="AD19" i="24"/>
  <c r="AC19" i="24"/>
  <c r="AB19" i="24"/>
  <c r="AA19" i="24"/>
  <c r="Y19" i="24"/>
  <c r="X19" i="24"/>
  <c r="W19" i="24"/>
  <c r="V19" i="24"/>
  <c r="U19" i="24"/>
  <c r="T19" i="24"/>
  <c r="S19" i="24"/>
  <c r="AG18" i="24"/>
  <c r="AF18" i="24"/>
  <c r="AE18" i="24"/>
  <c r="AD18" i="24"/>
  <c r="AC18" i="24"/>
  <c r="AB18" i="24"/>
  <c r="AA18" i="24"/>
  <c r="Y18" i="24"/>
  <c r="X18" i="24"/>
  <c r="W18" i="24"/>
  <c r="V18" i="24"/>
  <c r="U18" i="24"/>
  <c r="T18" i="24"/>
  <c r="S18" i="24"/>
  <c r="AG17" i="24"/>
  <c r="AF17" i="24"/>
  <c r="AE17" i="24"/>
  <c r="AD17" i="24"/>
  <c r="AC17" i="24"/>
  <c r="AB17" i="24"/>
  <c r="AA17" i="24"/>
  <c r="Y17" i="24"/>
  <c r="X17" i="24"/>
  <c r="W17" i="24"/>
  <c r="V17" i="24"/>
  <c r="U17" i="24"/>
  <c r="T17" i="24"/>
  <c r="S17" i="24"/>
  <c r="AG16" i="24"/>
  <c r="AF16" i="24"/>
  <c r="AE16" i="24"/>
  <c r="AD16" i="24"/>
  <c r="AC16" i="24"/>
  <c r="AB16" i="24"/>
  <c r="AA16" i="24"/>
  <c r="Y16" i="24"/>
  <c r="X16" i="24"/>
  <c r="W16" i="24"/>
  <c r="V16" i="24"/>
  <c r="U16" i="24"/>
  <c r="T16" i="24"/>
  <c r="S16" i="24"/>
  <c r="AG15" i="24"/>
  <c r="AF15" i="24"/>
  <c r="AE15" i="24"/>
  <c r="AD15" i="24"/>
  <c r="AC15" i="24"/>
  <c r="AB15" i="24"/>
  <c r="AA15" i="24"/>
  <c r="Y15" i="24"/>
  <c r="X15" i="24"/>
  <c r="W15" i="24"/>
  <c r="V15" i="24"/>
  <c r="U15" i="24"/>
  <c r="T15" i="24"/>
  <c r="S15" i="24"/>
  <c r="AG14" i="24"/>
  <c r="AF14" i="24"/>
  <c r="AE14" i="24"/>
  <c r="AD14" i="24"/>
  <c r="AC14" i="24"/>
  <c r="AB14" i="24"/>
  <c r="AA14" i="24"/>
  <c r="Y14" i="24"/>
  <c r="X14" i="24"/>
  <c r="W14" i="24"/>
  <c r="V14" i="24"/>
  <c r="U14" i="24"/>
  <c r="T14" i="24"/>
  <c r="S14" i="24"/>
  <c r="AG13" i="24"/>
  <c r="AF13" i="24"/>
  <c r="AE13" i="24"/>
  <c r="AD13" i="24"/>
  <c r="AC13" i="24"/>
  <c r="AB13" i="24"/>
  <c r="AA13" i="24"/>
  <c r="Y13" i="24"/>
  <c r="X13" i="24"/>
  <c r="W13" i="24"/>
  <c r="V13" i="24"/>
  <c r="U13" i="24"/>
  <c r="T13" i="24"/>
  <c r="S13" i="24"/>
  <c r="AG12" i="24"/>
  <c r="AF12" i="24"/>
  <c r="AE12" i="24"/>
  <c r="AD12" i="24"/>
  <c r="AC12" i="24"/>
  <c r="AB12" i="24"/>
  <c r="AA12" i="24"/>
  <c r="Y12" i="24"/>
  <c r="X12" i="24"/>
  <c r="W12" i="24"/>
  <c r="V12" i="24"/>
  <c r="U12" i="24"/>
  <c r="T12" i="24"/>
  <c r="S12" i="24"/>
  <c r="AG11" i="24"/>
  <c r="AF11" i="24"/>
  <c r="AE11" i="24"/>
  <c r="AD11" i="24"/>
  <c r="AC11" i="24"/>
  <c r="AB11" i="24"/>
  <c r="AA11" i="24"/>
  <c r="Y11" i="24"/>
  <c r="X11" i="24"/>
  <c r="W11" i="24"/>
  <c r="V11" i="24"/>
  <c r="U11" i="24"/>
  <c r="T11" i="24"/>
  <c r="S11" i="24"/>
  <c r="AG10" i="24"/>
  <c r="AF10" i="24"/>
  <c r="AE10" i="24"/>
  <c r="AD10" i="24"/>
  <c r="AC10" i="24"/>
  <c r="AB10" i="24"/>
  <c r="AA10" i="24"/>
  <c r="Y10" i="24"/>
  <c r="X10" i="24"/>
  <c r="W10" i="24"/>
  <c r="V10" i="24"/>
  <c r="U10" i="24"/>
  <c r="T10" i="24"/>
  <c r="S10" i="24"/>
  <c r="AG9" i="24"/>
  <c r="AF9" i="24"/>
  <c r="AE9" i="24"/>
  <c r="AD9" i="24"/>
  <c r="AC9" i="24"/>
  <c r="AB9" i="24"/>
  <c r="AA9" i="24"/>
  <c r="Y9" i="24"/>
  <c r="X9" i="24"/>
  <c r="W9" i="24"/>
  <c r="V9" i="24"/>
  <c r="U9" i="24"/>
  <c r="T9" i="24"/>
  <c r="S9" i="24"/>
  <c r="AG8" i="24"/>
  <c r="AF8" i="24"/>
  <c r="AE8" i="24"/>
  <c r="AD8" i="24"/>
  <c r="AC8" i="24"/>
  <c r="AB8" i="24"/>
  <c r="AA8" i="24"/>
  <c r="Y8" i="24"/>
  <c r="X8" i="24"/>
  <c r="W8" i="24"/>
  <c r="V8" i="24"/>
  <c r="U8" i="24"/>
  <c r="T8" i="24"/>
  <c r="S8" i="24"/>
  <c r="AG7" i="24"/>
  <c r="AF7" i="24"/>
  <c r="AE7" i="24"/>
  <c r="AD7" i="24"/>
  <c r="AC7" i="24"/>
  <c r="AB7" i="24"/>
  <c r="AA7" i="24"/>
  <c r="Y7" i="24"/>
  <c r="X7" i="24"/>
  <c r="W7" i="24"/>
  <c r="V7" i="24"/>
  <c r="U7" i="24"/>
  <c r="T7" i="24"/>
  <c r="S7" i="24"/>
  <c r="AA7" i="18"/>
  <c r="AB7" i="18"/>
  <c r="AC7" i="18"/>
  <c r="AD7" i="18"/>
  <c r="AE7" i="18"/>
  <c r="AF7" i="18"/>
  <c r="AG7" i="18"/>
  <c r="AA8" i="18"/>
  <c r="AB8" i="18"/>
  <c r="AC8" i="18"/>
  <c r="AD8" i="18"/>
  <c r="AE8" i="18"/>
  <c r="AF8" i="18"/>
  <c r="AG8" i="18"/>
  <c r="AA9" i="18"/>
  <c r="AB9" i="18"/>
  <c r="AC9" i="18"/>
  <c r="AD9" i="18"/>
  <c r="AE9" i="18"/>
  <c r="AF9" i="18"/>
  <c r="AG9" i="18"/>
  <c r="AA10" i="18"/>
  <c r="AB10" i="18"/>
  <c r="AC10" i="18"/>
  <c r="AD10" i="18"/>
  <c r="AE10" i="18"/>
  <c r="AF10" i="18"/>
  <c r="AG10" i="18"/>
  <c r="AA11" i="18"/>
  <c r="AB11" i="18"/>
  <c r="AC11" i="18"/>
  <c r="AD11" i="18"/>
  <c r="AE11" i="18"/>
  <c r="AF11" i="18"/>
  <c r="AG11" i="18"/>
  <c r="AA12" i="18"/>
  <c r="AB12" i="18"/>
  <c r="AC12" i="18"/>
  <c r="AD12" i="18"/>
  <c r="AE12" i="18"/>
  <c r="AF12" i="18"/>
  <c r="AG12" i="18"/>
  <c r="AA13" i="18"/>
  <c r="AB13" i="18"/>
  <c r="AC13" i="18"/>
  <c r="AD13" i="18"/>
  <c r="AE13" i="18"/>
  <c r="AF13" i="18"/>
  <c r="AG13" i="18"/>
  <c r="AA14" i="18"/>
  <c r="AB14" i="18"/>
  <c r="AC14" i="18"/>
  <c r="AD14" i="18"/>
  <c r="AE14" i="18"/>
  <c r="AF14" i="18"/>
  <c r="AG14" i="18"/>
  <c r="AA15" i="18"/>
  <c r="AB15" i="18"/>
  <c r="AC15" i="18"/>
  <c r="AD15" i="18"/>
  <c r="AE15" i="18"/>
  <c r="AF15" i="18"/>
  <c r="AG15" i="18"/>
  <c r="AA16" i="18"/>
  <c r="AB16" i="18"/>
  <c r="AC16" i="18"/>
  <c r="AD16" i="18"/>
  <c r="AE16" i="18"/>
  <c r="AF16" i="18"/>
  <c r="AG16" i="18"/>
  <c r="AA17" i="18"/>
  <c r="AB17" i="18"/>
  <c r="AC17" i="18"/>
  <c r="AD17" i="18"/>
  <c r="AE17" i="18"/>
  <c r="AF17" i="18"/>
  <c r="AG17" i="18"/>
  <c r="AA18" i="18"/>
  <c r="AB18" i="18"/>
  <c r="AC18" i="18"/>
  <c r="AD18" i="18"/>
  <c r="AE18" i="18"/>
  <c r="AF18" i="18"/>
  <c r="AG18" i="18"/>
  <c r="AA19" i="18"/>
  <c r="AB19" i="18"/>
  <c r="AC19" i="18"/>
  <c r="AD19" i="18"/>
  <c r="AE19" i="18"/>
  <c r="AF19" i="18"/>
  <c r="AG19" i="18"/>
  <c r="AA20" i="18"/>
  <c r="AB20" i="18"/>
  <c r="AC20" i="18"/>
  <c r="AD20" i="18"/>
  <c r="AE20" i="18"/>
  <c r="AF20" i="18"/>
  <c r="AG20" i="18"/>
  <c r="S7" i="18"/>
  <c r="T7" i="18"/>
  <c r="U7" i="18"/>
  <c r="V7" i="18"/>
  <c r="W7" i="18"/>
  <c r="X7" i="18"/>
  <c r="Y7" i="18"/>
  <c r="S8" i="18"/>
  <c r="T8" i="18"/>
  <c r="U8" i="18"/>
  <c r="V8" i="18"/>
  <c r="W8" i="18"/>
  <c r="X8" i="18"/>
  <c r="Y8" i="18"/>
  <c r="S9" i="18"/>
  <c r="T9" i="18"/>
  <c r="U9" i="18"/>
  <c r="V9" i="18"/>
  <c r="W9" i="18"/>
  <c r="X9" i="18"/>
  <c r="Y9" i="18"/>
  <c r="S10" i="18"/>
  <c r="T10" i="18"/>
  <c r="U10" i="18"/>
  <c r="V10" i="18"/>
  <c r="W10" i="18"/>
  <c r="X10" i="18"/>
  <c r="Y10" i="18"/>
  <c r="S11" i="18"/>
  <c r="T11" i="18"/>
  <c r="U11" i="18"/>
  <c r="V11" i="18"/>
  <c r="W11" i="18"/>
  <c r="X11" i="18"/>
  <c r="Y11" i="18"/>
  <c r="S12" i="18"/>
  <c r="T12" i="18"/>
  <c r="U12" i="18"/>
  <c r="V12" i="18"/>
  <c r="W12" i="18"/>
  <c r="X12" i="18"/>
  <c r="Y12" i="18"/>
  <c r="S13" i="18"/>
  <c r="T13" i="18"/>
  <c r="U13" i="18"/>
  <c r="V13" i="18"/>
  <c r="W13" i="18"/>
  <c r="X13" i="18"/>
  <c r="Y13" i="18"/>
  <c r="S14" i="18"/>
  <c r="T14" i="18"/>
  <c r="U14" i="18"/>
  <c r="V14" i="18"/>
  <c r="W14" i="18"/>
  <c r="X14" i="18"/>
  <c r="Y14" i="18"/>
  <c r="S15" i="18"/>
  <c r="T15" i="18"/>
  <c r="U15" i="18"/>
  <c r="V15" i="18"/>
  <c r="W15" i="18"/>
  <c r="X15" i="18"/>
  <c r="Y15" i="18"/>
  <c r="S16" i="18"/>
  <c r="T16" i="18"/>
  <c r="U16" i="18"/>
  <c r="V16" i="18"/>
  <c r="W16" i="18"/>
  <c r="X16" i="18"/>
  <c r="Y16" i="18"/>
  <c r="S17" i="18"/>
  <c r="T17" i="18"/>
  <c r="U17" i="18"/>
  <c r="V17" i="18"/>
  <c r="W17" i="18"/>
  <c r="X17" i="18"/>
  <c r="Y17" i="18"/>
  <c r="S18" i="18"/>
  <c r="T18" i="18"/>
  <c r="U18" i="18"/>
  <c r="V18" i="18"/>
  <c r="W18" i="18"/>
  <c r="X18" i="18"/>
  <c r="Y18" i="18"/>
  <c r="S19" i="18"/>
  <c r="T19" i="18"/>
  <c r="U19" i="18"/>
  <c r="V19" i="18"/>
  <c r="W19" i="18"/>
  <c r="X19" i="18"/>
  <c r="Y19" i="18"/>
  <c r="S20" i="18"/>
  <c r="T20" i="18"/>
  <c r="U20" i="18"/>
  <c r="V20" i="18"/>
  <c r="W20" i="18"/>
  <c r="X20" i="18"/>
  <c r="Y20" i="18"/>
  <c r="AG7" i="22"/>
  <c r="AG8" i="22"/>
  <c r="AG9" i="22"/>
  <c r="AG10" i="22"/>
  <c r="AG11" i="22"/>
  <c r="AG12" i="22"/>
  <c r="AG13" i="22"/>
  <c r="AG14" i="22"/>
  <c r="AG15" i="22"/>
  <c r="AG16" i="22"/>
  <c r="AG17" i="22"/>
  <c r="AG18" i="22"/>
  <c r="AG19" i="22"/>
  <c r="AG20" i="22"/>
  <c r="AF7" i="22"/>
  <c r="AF8" i="22"/>
  <c r="AF9" i="22"/>
  <c r="AF10" i="22"/>
  <c r="AF11" i="22"/>
  <c r="AF12" i="22"/>
  <c r="AF13" i="22"/>
  <c r="AF14" i="22"/>
  <c r="AF15" i="22"/>
  <c r="AF16" i="22"/>
  <c r="AF17" i="22"/>
  <c r="AF18" i="22"/>
  <c r="AF19" i="22"/>
  <c r="AF20" i="22"/>
  <c r="AE7" i="22"/>
  <c r="AE8" i="22"/>
  <c r="AE9" i="22"/>
  <c r="AE10" i="22"/>
  <c r="AE11" i="22"/>
  <c r="AE12" i="22"/>
  <c r="AE13" i="22"/>
  <c r="AE14" i="22"/>
  <c r="AE15" i="22"/>
  <c r="AE17" i="22"/>
  <c r="AE18" i="22"/>
  <c r="AE19" i="22"/>
  <c r="AE20" i="22"/>
  <c r="AD7" i="22"/>
  <c r="AD8" i="22"/>
  <c r="AD9" i="22"/>
  <c r="AD10" i="22"/>
  <c r="AD11" i="22"/>
  <c r="AD12" i="22"/>
  <c r="AD13" i="22"/>
  <c r="AD14" i="22"/>
  <c r="AD15" i="22"/>
  <c r="AD16" i="22"/>
  <c r="AD17" i="22"/>
  <c r="AD18" i="22"/>
  <c r="AD19" i="22"/>
  <c r="AD20" i="22"/>
  <c r="AC7" i="22"/>
  <c r="AC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B7" i="22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S7" i="22"/>
  <c r="T7" i="22"/>
  <c r="U7" i="22"/>
  <c r="V7" i="22"/>
  <c r="S8" i="22"/>
  <c r="T8" i="22"/>
  <c r="U8" i="22"/>
  <c r="V8" i="22"/>
  <c r="S9" i="22"/>
  <c r="T9" i="22"/>
  <c r="U9" i="22"/>
  <c r="V9" i="22"/>
  <c r="S10" i="22"/>
  <c r="T10" i="22"/>
  <c r="U10" i="22"/>
  <c r="V10" i="22"/>
  <c r="S11" i="22"/>
  <c r="T11" i="22"/>
  <c r="U11" i="22"/>
  <c r="V11" i="22"/>
  <c r="S12" i="22"/>
  <c r="T12" i="22"/>
  <c r="U12" i="22"/>
  <c r="V12" i="22"/>
  <c r="S13" i="22"/>
  <c r="T13" i="22"/>
  <c r="U13" i="22"/>
  <c r="V13" i="22"/>
  <c r="S14" i="22"/>
  <c r="T14" i="22"/>
  <c r="U14" i="22"/>
  <c r="V14" i="22"/>
  <c r="S15" i="22"/>
  <c r="T15" i="22"/>
  <c r="U15" i="22"/>
  <c r="V15" i="22"/>
  <c r="S16" i="22"/>
  <c r="T16" i="22"/>
  <c r="U16" i="22"/>
  <c r="V16" i="22"/>
  <c r="S17" i="22"/>
  <c r="T17" i="22"/>
  <c r="U17" i="22"/>
  <c r="V17" i="22"/>
  <c r="S18" i="22"/>
  <c r="T18" i="22"/>
  <c r="U18" i="22"/>
  <c r="V18" i="22"/>
  <c r="S19" i="22"/>
  <c r="T19" i="22"/>
  <c r="U19" i="22"/>
  <c r="V19" i="22"/>
  <c r="S20" i="22"/>
  <c r="T20" i="22"/>
  <c r="U20" i="22"/>
  <c r="V20" i="22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X7" i="22"/>
  <c r="X8" i="22"/>
  <c r="X9" i="22"/>
  <c r="X10" i="22"/>
  <c r="X11" i="22"/>
  <c r="X12" i="22"/>
  <c r="X13" i="22"/>
  <c r="X14" i="22"/>
  <c r="X15" i="22"/>
  <c r="X16" i="22"/>
  <c r="X17" i="22"/>
  <c r="X18" i="22"/>
  <c r="X19" i="22"/>
  <c r="X20" i="22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U8" i="15" l="1"/>
  <c r="F6" i="28" l="1"/>
  <c r="H6" i="28"/>
  <c r="J6" i="28" l="1"/>
  <c r="B43" i="21"/>
  <c r="B55" i="21"/>
  <c r="B49" i="21" l="1"/>
  <c r="B47" i="21" l="1"/>
  <c r="U47" i="21" s="1"/>
  <c r="C47" i="21"/>
  <c r="V47" i="21" s="1"/>
  <c r="C11" i="3" l="1"/>
  <c r="D11" i="3"/>
  <c r="E11" i="3"/>
  <c r="F11" i="3"/>
  <c r="G11" i="3"/>
  <c r="H11" i="3"/>
  <c r="I11" i="3"/>
  <c r="J11" i="3"/>
  <c r="K11" i="3"/>
  <c r="L11" i="3"/>
  <c r="M11" i="3"/>
  <c r="C45" i="3"/>
  <c r="D45" i="3"/>
  <c r="E45" i="3"/>
  <c r="F45" i="3"/>
  <c r="G45" i="3"/>
  <c r="H45" i="3"/>
  <c r="I45" i="3"/>
  <c r="J45" i="3"/>
  <c r="K45" i="3"/>
  <c r="L45" i="3"/>
  <c r="M45" i="3"/>
  <c r="E81" i="3"/>
  <c r="F81" i="3"/>
  <c r="H81" i="3"/>
  <c r="I81" i="3"/>
  <c r="K81" i="3"/>
  <c r="L81" i="3"/>
  <c r="J81" i="3" l="1"/>
  <c r="M81" i="3"/>
  <c r="G81" i="3"/>
  <c r="I6" i="28" l="1"/>
  <c r="G6" i="28"/>
  <c r="G25" i="1" s="1"/>
  <c r="C6" i="28"/>
  <c r="F25" i="1" s="1"/>
  <c r="I25" i="1" l="1"/>
  <c r="H25" i="1"/>
  <c r="C5" i="25"/>
  <c r="D5" i="25"/>
  <c r="E5" i="25"/>
  <c r="F5" i="25"/>
  <c r="G5" i="25"/>
  <c r="H5" i="25"/>
  <c r="I5" i="25"/>
  <c r="J5" i="25"/>
  <c r="K5" i="25"/>
  <c r="J9" i="16"/>
  <c r="B46" i="11"/>
  <c r="C46" i="11"/>
  <c r="R17" i="9" l="1"/>
  <c r="J11" i="24" l="1"/>
  <c r="G79" i="4" l="1"/>
  <c r="J79" i="4"/>
  <c r="C6" i="22"/>
  <c r="D6" i="22"/>
  <c r="E6" i="22"/>
  <c r="F6" i="22"/>
  <c r="G6" i="22"/>
  <c r="H6" i="22"/>
  <c r="I6" i="22"/>
  <c r="C6" i="18"/>
  <c r="D6" i="18"/>
  <c r="E6" i="18"/>
  <c r="F6" i="18"/>
  <c r="G6" i="18"/>
  <c r="H6" i="18"/>
  <c r="I6" i="18"/>
  <c r="K6" i="18"/>
  <c r="L6" i="18"/>
  <c r="M6" i="18"/>
  <c r="O6" i="18"/>
  <c r="P6" i="18"/>
  <c r="Q6" i="18"/>
  <c r="H77" i="8"/>
  <c r="X6" i="18" l="1"/>
  <c r="AF6" i="18"/>
  <c r="T6" i="18"/>
  <c r="AB6" i="18"/>
  <c r="U6" i="18"/>
  <c r="AC6" i="18"/>
  <c r="W6" i="18"/>
  <c r="AE6" i="18"/>
  <c r="S6" i="18"/>
  <c r="AA6" i="18"/>
  <c r="AG6" i="18"/>
  <c r="Y6" i="18"/>
  <c r="E75" i="4"/>
  <c r="F75" i="4"/>
  <c r="H75" i="4"/>
  <c r="I75" i="4"/>
  <c r="K75" i="4"/>
  <c r="L75" i="4"/>
  <c r="J20" i="24" l="1"/>
  <c r="C6" i="16"/>
  <c r="D6" i="16"/>
  <c r="E6" i="16"/>
  <c r="F6" i="16"/>
  <c r="G6" i="16"/>
  <c r="H6" i="16"/>
  <c r="I6" i="16"/>
  <c r="K6" i="16"/>
  <c r="L6" i="16"/>
  <c r="M6" i="16"/>
  <c r="N6" i="16"/>
  <c r="O6" i="16"/>
  <c r="P6" i="16"/>
  <c r="Q6" i="16"/>
  <c r="B7" i="16"/>
  <c r="J7" i="16"/>
  <c r="T7" i="16"/>
  <c r="U7" i="16"/>
  <c r="V7" i="16"/>
  <c r="W7" i="16"/>
  <c r="X7" i="16"/>
  <c r="Y7" i="16"/>
  <c r="Z7" i="16"/>
  <c r="AB7" i="16"/>
  <c r="AC7" i="16"/>
  <c r="AD7" i="16"/>
  <c r="AE7" i="16"/>
  <c r="AF7" i="16"/>
  <c r="AG7" i="16"/>
  <c r="AH7" i="16"/>
  <c r="B8" i="16"/>
  <c r="J8" i="16"/>
  <c r="T8" i="16"/>
  <c r="U8" i="16"/>
  <c r="V8" i="16"/>
  <c r="W8" i="16"/>
  <c r="X8" i="16"/>
  <c r="Y8" i="16"/>
  <c r="Z8" i="16"/>
  <c r="AB8" i="16"/>
  <c r="AC8" i="16"/>
  <c r="AD8" i="16"/>
  <c r="AE8" i="16"/>
  <c r="AF8" i="16"/>
  <c r="AG8" i="16"/>
  <c r="AH8" i="16"/>
  <c r="B9" i="16"/>
  <c r="T9" i="16"/>
  <c r="U9" i="16"/>
  <c r="V9" i="16"/>
  <c r="W9" i="16"/>
  <c r="X9" i="16"/>
  <c r="Y9" i="16"/>
  <c r="Z9" i="16"/>
  <c r="AB9" i="16"/>
  <c r="AC9" i="16"/>
  <c r="AD9" i="16"/>
  <c r="AE9" i="16"/>
  <c r="AF9" i="16"/>
  <c r="AG9" i="16"/>
  <c r="AH9" i="16"/>
  <c r="B10" i="16"/>
  <c r="J10" i="16"/>
  <c r="T10" i="16"/>
  <c r="U10" i="16"/>
  <c r="V10" i="16"/>
  <c r="W10" i="16"/>
  <c r="X10" i="16"/>
  <c r="Y10" i="16"/>
  <c r="Z10" i="16"/>
  <c r="AB10" i="16"/>
  <c r="AC10" i="16"/>
  <c r="AD10" i="16"/>
  <c r="AE10" i="16"/>
  <c r="AF10" i="16"/>
  <c r="AG10" i="16"/>
  <c r="AH10" i="16"/>
  <c r="B11" i="16"/>
  <c r="J11" i="16"/>
  <c r="T11" i="16"/>
  <c r="U11" i="16"/>
  <c r="V11" i="16"/>
  <c r="W11" i="16"/>
  <c r="X11" i="16"/>
  <c r="Y11" i="16"/>
  <c r="Z11" i="16"/>
  <c r="AB11" i="16"/>
  <c r="AC11" i="16"/>
  <c r="AD11" i="16"/>
  <c r="AE11" i="16"/>
  <c r="AF11" i="16"/>
  <c r="AG11" i="16"/>
  <c r="AH11" i="16"/>
  <c r="B12" i="16"/>
  <c r="J12" i="16"/>
  <c r="T12" i="16"/>
  <c r="U12" i="16"/>
  <c r="V12" i="16"/>
  <c r="W12" i="16"/>
  <c r="X12" i="16"/>
  <c r="Y12" i="16"/>
  <c r="Z12" i="16"/>
  <c r="AB12" i="16"/>
  <c r="AC12" i="16"/>
  <c r="AD12" i="16"/>
  <c r="AE12" i="16"/>
  <c r="AF12" i="16"/>
  <c r="AG12" i="16"/>
  <c r="AH12" i="16"/>
  <c r="B13" i="16"/>
  <c r="J13" i="16"/>
  <c r="T13" i="16"/>
  <c r="U13" i="16"/>
  <c r="V13" i="16"/>
  <c r="W13" i="16"/>
  <c r="X13" i="16"/>
  <c r="Y13" i="16"/>
  <c r="Z13" i="16"/>
  <c r="AB13" i="16"/>
  <c r="AC13" i="16"/>
  <c r="AD13" i="16"/>
  <c r="AE13" i="16"/>
  <c r="AF13" i="16"/>
  <c r="AG13" i="16"/>
  <c r="AH13" i="16"/>
  <c r="B14" i="16"/>
  <c r="J14" i="16"/>
  <c r="T14" i="16"/>
  <c r="U14" i="16"/>
  <c r="V14" i="16"/>
  <c r="W14" i="16"/>
  <c r="X14" i="16"/>
  <c r="Y14" i="16"/>
  <c r="Z14" i="16"/>
  <c r="AB14" i="16"/>
  <c r="AC14" i="16"/>
  <c r="AD14" i="16"/>
  <c r="AE14" i="16"/>
  <c r="AF14" i="16"/>
  <c r="AG14" i="16"/>
  <c r="AH14" i="16"/>
  <c r="B15" i="16"/>
  <c r="J15" i="16"/>
  <c r="T15" i="16"/>
  <c r="U15" i="16"/>
  <c r="V15" i="16"/>
  <c r="W15" i="16"/>
  <c r="X15" i="16"/>
  <c r="Y15" i="16"/>
  <c r="Z15" i="16"/>
  <c r="AB15" i="16"/>
  <c r="AC15" i="16"/>
  <c r="AD15" i="16"/>
  <c r="AE15" i="16"/>
  <c r="AF15" i="16"/>
  <c r="AG15" i="16"/>
  <c r="AH15" i="16"/>
  <c r="B16" i="16"/>
  <c r="J16" i="16"/>
  <c r="T16" i="16"/>
  <c r="U16" i="16"/>
  <c r="V16" i="16"/>
  <c r="W16" i="16"/>
  <c r="X16" i="16"/>
  <c r="Y16" i="16"/>
  <c r="Z16" i="16"/>
  <c r="AB16" i="16"/>
  <c r="AC16" i="16"/>
  <c r="AD16" i="16"/>
  <c r="AE16" i="16"/>
  <c r="AF16" i="16"/>
  <c r="AG16" i="16"/>
  <c r="AH16" i="16"/>
  <c r="B17" i="16"/>
  <c r="J17" i="16"/>
  <c r="T17" i="16"/>
  <c r="U17" i="16"/>
  <c r="V17" i="16"/>
  <c r="W17" i="16"/>
  <c r="X17" i="16"/>
  <c r="Y17" i="16"/>
  <c r="Z17" i="16"/>
  <c r="AB17" i="16"/>
  <c r="AC17" i="16"/>
  <c r="AD17" i="16"/>
  <c r="AE17" i="16"/>
  <c r="AF17" i="16"/>
  <c r="AG17" i="16"/>
  <c r="AH17" i="16"/>
  <c r="B18" i="16"/>
  <c r="J18" i="16"/>
  <c r="T18" i="16"/>
  <c r="U18" i="16"/>
  <c r="V18" i="16"/>
  <c r="W18" i="16"/>
  <c r="X18" i="16"/>
  <c r="Y18" i="16"/>
  <c r="Z18" i="16"/>
  <c r="AB18" i="16"/>
  <c r="AC18" i="16"/>
  <c r="AD18" i="16"/>
  <c r="AE18" i="16"/>
  <c r="AF18" i="16"/>
  <c r="AG18" i="16"/>
  <c r="AH18" i="16"/>
  <c r="B19" i="16"/>
  <c r="J19" i="16"/>
  <c r="T19" i="16"/>
  <c r="U19" i="16"/>
  <c r="V19" i="16"/>
  <c r="W19" i="16"/>
  <c r="X19" i="16"/>
  <c r="Y19" i="16"/>
  <c r="Z19" i="16"/>
  <c r="AB19" i="16"/>
  <c r="AC19" i="16"/>
  <c r="AD19" i="16"/>
  <c r="AE19" i="16"/>
  <c r="AF19" i="16"/>
  <c r="AG19" i="16"/>
  <c r="AH19" i="16"/>
  <c r="B20" i="16"/>
  <c r="T20" i="16"/>
  <c r="U20" i="16"/>
  <c r="V20" i="16"/>
  <c r="W20" i="16"/>
  <c r="X20" i="16"/>
  <c r="Y20" i="16"/>
  <c r="Z20" i="16"/>
  <c r="AB20" i="16"/>
  <c r="AC20" i="16"/>
  <c r="AD20" i="16"/>
  <c r="AE20" i="16"/>
  <c r="AF20" i="16"/>
  <c r="AG20" i="16"/>
  <c r="AH20" i="16"/>
  <c r="E43" i="16"/>
  <c r="F43" i="16"/>
  <c r="H43" i="16"/>
  <c r="I43" i="16"/>
  <c r="K43" i="16"/>
  <c r="L43" i="16"/>
  <c r="M43" i="16"/>
  <c r="B44" i="16"/>
  <c r="C44" i="16"/>
  <c r="G44" i="16"/>
  <c r="J44" i="16"/>
  <c r="N44" i="16"/>
  <c r="B45" i="16"/>
  <c r="C45" i="16"/>
  <c r="G45" i="16"/>
  <c r="J45" i="16"/>
  <c r="B46" i="16"/>
  <c r="C46" i="16"/>
  <c r="G46" i="16"/>
  <c r="J46" i="16"/>
  <c r="N46" i="16"/>
  <c r="B47" i="16"/>
  <c r="C47" i="16"/>
  <c r="G47" i="16"/>
  <c r="J47" i="16"/>
  <c r="B48" i="16"/>
  <c r="C48" i="16"/>
  <c r="G48" i="16"/>
  <c r="J48" i="16"/>
  <c r="B49" i="16"/>
  <c r="C49" i="16"/>
  <c r="G49" i="16"/>
  <c r="J49" i="16"/>
  <c r="N49" i="16"/>
  <c r="B50" i="16"/>
  <c r="C50" i="16"/>
  <c r="G50" i="16"/>
  <c r="J50" i="16"/>
  <c r="N50" i="16"/>
  <c r="B51" i="16"/>
  <c r="C51" i="16"/>
  <c r="G51" i="16"/>
  <c r="J51" i="16"/>
  <c r="N51" i="16"/>
  <c r="B52" i="16"/>
  <c r="C52" i="16"/>
  <c r="G52" i="16"/>
  <c r="J52" i="16"/>
  <c r="N52" i="16"/>
  <c r="B53" i="16"/>
  <c r="C53" i="16"/>
  <c r="G53" i="16"/>
  <c r="J53" i="16"/>
  <c r="N53" i="16"/>
  <c r="B54" i="16"/>
  <c r="C54" i="16"/>
  <c r="G54" i="16"/>
  <c r="J54" i="16"/>
  <c r="N54" i="16"/>
  <c r="B55" i="16"/>
  <c r="C55" i="16"/>
  <c r="G55" i="16"/>
  <c r="J55" i="16"/>
  <c r="N55" i="16"/>
  <c r="B56" i="16"/>
  <c r="C56" i="16"/>
  <c r="G56" i="16"/>
  <c r="J56" i="16"/>
  <c r="N56" i="16"/>
  <c r="B57" i="16"/>
  <c r="C57" i="16"/>
  <c r="G57" i="16"/>
  <c r="J57" i="16"/>
  <c r="N57" i="16"/>
  <c r="C6" i="19"/>
  <c r="D6" i="19"/>
  <c r="E6" i="19"/>
  <c r="F6" i="19"/>
  <c r="G6" i="19"/>
  <c r="H6" i="19"/>
  <c r="I6" i="19"/>
  <c r="K6" i="19"/>
  <c r="L6" i="19"/>
  <c r="M6" i="19"/>
  <c r="N6" i="19"/>
  <c r="O6" i="19"/>
  <c r="P6" i="19"/>
  <c r="Q6" i="19"/>
  <c r="B7" i="19"/>
  <c r="J7" i="19"/>
  <c r="B8" i="19"/>
  <c r="J8" i="19"/>
  <c r="B9" i="19"/>
  <c r="J9" i="19"/>
  <c r="B10" i="19"/>
  <c r="J10" i="19"/>
  <c r="B11" i="19"/>
  <c r="J11" i="19"/>
  <c r="B12" i="19"/>
  <c r="J12" i="19"/>
  <c r="B13" i="19"/>
  <c r="J13" i="19"/>
  <c r="B14" i="19"/>
  <c r="J14" i="19"/>
  <c r="B15" i="19"/>
  <c r="J15" i="19"/>
  <c r="B16" i="19"/>
  <c r="J16" i="19"/>
  <c r="B17" i="19"/>
  <c r="J17" i="19"/>
  <c r="B18" i="19"/>
  <c r="B19" i="19"/>
  <c r="J19" i="19"/>
  <c r="B20" i="19"/>
  <c r="J20" i="19"/>
  <c r="E41" i="19"/>
  <c r="F41" i="19"/>
  <c r="H41" i="19"/>
  <c r="I41" i="19"/>
  <c r="K41" i="19"/>
  <c r="L41" i="19"/>
  <c r="B42" i="19"/>
  <c r="C42" i="19"/>
  <c r="G42" i="19"/>
  <c r="J42" i="19"/>
  <c r="M42" i="19"/>
  <c r="B43" i="19"/>
  <c r="C43" i="19"/>
  <c r="G43" i="19"/>
  <c r="J43" i="19"/>
  <c r="M43" i="19"/>
  <c r="B44" i="19"/>
  <c r="C44" i="19"/>
  <c r="G44" i="19"/>
  <c r="J44" i="19"/>
  <c r="M44" i="19"/>
  <c r="B45" i="19"/>
  <c r="C45" i="19"/>
  <c r="G45" i="19"/>
  <c r="J45" i="19"/>
  <c r="M45" i="19"/>
  <c r="B46" i="19"/>
  <c r="C46" i="19"/>
  <c r="G46" i="19"/>
  <c r="J46" i="19"/>
  <c r="M46" i="19"/>
  <c r="B47" i="19"/>
  <c r="C47" i="19"/>
  <c r="G47" i="19"/>
  <c r="J47" i="19"/>
  <c r="M47" i="19"/>
  <c r="B48" i="19"/>
  <c r="C48" i="19"/>
  <c r="G48" i="19"/>
  <c r="J48" i="19"/>
  <c r="M48" i="19"/>
  <c r="B49" i="19"/>
  <c r="C49" i="19"/>
  <c r="G49" i="19"/>
  <c r="J49" i="19"/>
  <c r="M49" i="19"/>
  <c r="B50" i="19"/>
  <c r="C50" i="19"/>
  <c r="G50" i="19"/>
  <c r="J50" i="19"/>
  <c r="M50" i="19"/>
  <c r="B51" i="19"/>
  <c r="C51" i="19"/>
  <c r="G51" i="19"/>
  <c r="J51" i="19"/>
  <c r="M51" i="19"/>
  <c r="B52" i="19"/>
  <c r="C52" i="19"/>
  <c r="G52" i="19"/>
  <c r="J52" i="19"/>
  <c r="M52" i="19"/>
  <c r="B53" i="19"/>
  <c r="C53" i="19"/>
  <c r="G53" i="19"/>
  <c r="J53" i="19"/>
  <c r="M53" i="19"/>
  <c r="B54" i="19"/>
  <c r="C54" i="19"/>
  <c r="G54" i="19"/>
  <c r="J54" i="19"/>
  <c r="M54" i="19"/>
  <c r="B55" i="19"/>
  <c r="C55" i="19"/>
  <c r="G55" i="19"/>
  <c r="J55" i="19"/>
  <c r="M55" i="19"/>
  <c r="K6" i="22"/>
  <c r="S6" i="22" s="1"/>
  <c r="L6" i="22"/>
  <c r="M6" i="22"/>
  <c r="N6" i="22"/>
  <c r="O6" i="22"/>
  <c r="P6" i="22"/>
  <c r="Q6" i="22"/>
  <c r="AG6" i="22" s="1"/>
  <c r="B7" i="22"/>
  <c r="J7" i="22"/>
  <c r="B8" i="22"/>
  <c r="J8" i="22"/>
  <c r="B9" i="22"/>
  <c r="J9" i="22"/>
  <c r="B10" i="22"/>
  <c r="J10" i="22"/>
  <c r="B11" i="22"/>
  <c r="J11" i="22"/>
  <c r="B12" i="22"/>
  <c r="J12" i="22"/>
  <c r="B13" i="22"/>
  <c r="AG13" i="23" s="1"/>
  <c r="J13" i="22"/>
  <c r="B14" i="22"/>
  <c r="J14" i="22"/>
  <c r="B15" i="22"/>
  <c r="J15" i="22"/>
  <c r="B16" i="22"/>
  <c r="J16" i="22"/>
  <c r="B17" i="22"/>
  <c r="J17" i="22"/>
  <c r="B18" i="22"/>
  <c r="J18" i="22"/>
  <c r="B19" i="22"/>
  <c r="J19" i="22"/>
  <c r="B20" i="22"/>
  <c r="J20" i="22"/>
  <c r="B6" i="23"/>
  <c r="D6" i="23"/>
  <c r="E6" i="23"/>
  <c r="F6" i="23"/>
  <c r="G6" i="23"/>
  <c r="H6" i="23"/>
  <c r="I6" i="23"/>
  <c r="J6" i="23"/>
  <c r="K6" i="23"/>
  <c r="L6" i="23"/>
  <c r="N6" i="23"/>
  <c r="O6" i="23"/>
  <c r="P6" i="23"/>
  <c r="Q6" i="23"/>
  <c r="R6" i="23"/>
  <c r="S6" i="23"/>
  <c r="T6" i="23"/>
  <c r="U6" i="23"/>
  <c r="C7" i="23"/>
  <c r="M7" i="23"/>
  <c r="V7" i="23"/>
  <c r="X7" i="23"/>
  <c r="Y7" i="23"/>
  <c r="Z7" i="23"/>
  <c r="AA7" i="23"/>
  <c r="AB7" i="23"/>
  <c r="AC7" i="23"/>
  <c r="AD7" i="23"/>
  <c r="AE7" i="23"/>
  <c r="C8" i="23"/>
  <c r="M8" i="23"/>
  <c r="V8" i="23"/>
  <c r="AG8" i="23" s="1"/>
  <c r="X8" i="23"/>
  <c r="Y8" i="23"/>
  <c r="Z8" i="23"/>
  <c r="AA8" i="23"/>
  <c r="AB8" i="23"/>
  <c r="AC8" i="23"/>
  <c r="AD8" i="23"/>
  <c r="AE8" i="23"/>
  <c r="C9" i="23"/>
  <c r="M9" i="23"/>
  <c r="V9" i="23"/>
  <c r="X9" i="23"/>
  <c r="Y9" i="23"/>
  <c r="Z9" i="23"/>
  <c r="AA9" i="23"/>
  <c r="AB9" i="23"/>
  <c r="AC9" i="23"/>
  <c r="AD9" i="23"/>
  <c r="AE9" i="23"/>
  <c r="C10" i="23"/>
  <c r="M10" i="23"/>
  <c r="V10" i="23"/>
  <c r="AG10" i="23" s="1"/>
  <c r="X10" i="23"/>
  <c r="Y10" i="23"/>
  <c r="Z10" i="23"/>
  <c r="AA10" i="23"/>
  <c r="AB10" i="23"/>
  <c r="AC10" i="23"/>
  <c r="AD10" i="23"/>
  <c r="AE10" i="23"/>
  <c r="C11" i="23"/>
  <c r="M11" i="23"/>
  <c r="V11" i="23"/>
  <c r="AG11" i="23" s="1"/>
  <c r="X11" i="23"/>
  <c r="Y11" i="23"/>
  <c r="Z11" i="23"/>
  <c r="AA11" i="23"/>
  <c r="AB11" i="23"/>
  <c r="AC11" i="23"/>
  <c r="AD11" i="23"/>
  <c r="AE11" i="23"/>
  <c r="C12" i="23"/>
  <c r="M12" i="23"/>
  <c r="V12" i="23"/>
  <c r="AG12" i="23" s="1"/>
  <c r="X12" i="23"/>
  <c r="Y12" i="23"/>
  <c r="Z12" i="23"/>
  <c r="AA12" i="23"/>
  <c r="AB12" i="23"/>
  <c r="AC12" i="23"/>
  <c r="AD12" i="23"/>
  <c r="AE12" i="23"/>
  <c r="C13" i="23"/>
  <c r="M13" i="23"/>
  <c r="X13" i="23"/>
  <c r="Y13" i="23"/>
  <c r="Z13" i="23"/>
  <c r="AA13" i="23"/>
  <c r="AB13" i="23"/>
  <c r="AC13" i="23"/>
  <c r="AD13" i="23"/>
  <c r="AE13" i="23"/>
  <c r="C14" i="23"/>
  <c r="M14" i="23"/>
  <c r="V14" i="23"/>
  <c r="AG14" i="23" s="1"/>
  <c r="X14" i="23"/>
  <c r="Y14" i="23"/>
  <c r="Z14" i="23"/>
  <c r="AA14" i="23"/>
  <c r="AB14" i="23"/>
  <c r="AC14" i="23"/>
  <c r="AD14" i="23"/>
  <c r="AE14" i="23"/>
  <c r="C15" i="23"/>
  <c r="M15" i="23"/>
  <c r="V15" i="23"/>
  <c r="X15" i="23"/>
  <c r="Y15" i="23"/>
  <c r="Z15" i="23"/>
  <c r="AA15" i="23"/>
  <c r="AB15" i="23"/>
  <c r="AC15" i="23"/>
  <c r="AD15" i="23"/>
  <c r="AE15" i="23"/>
  <c r="C16" i="23"/>
  <c r="M16" i="23"/>
  <c r="V16" i="23"/>
  <c r="AG16" i="23" s="1"/>
  <c r="X16" i="23"/>
  <c r="Y16" i="23"/>
  <c r="Z16" i="23"/>
  <c r="AA16" i="23"/>
  <c r="AB16" i="23"/>
  <c r="AC16" i="23"/>
  <c r="AD16" i="23"/>
  <c r="AE16" i="23"/>
  <c r="C17" i="23"/>
  <c r="M17" i="23"/>
  <c r="V17" i="23"/>
  <c r="X17" i="23"/>
  <c r="Y17" i="23"/>
  <c r="Z17" i="23"/>
  <c r="AA17" i="23"/>
  <c r="AB17" i="23"/>
  <c r="AC17" i="23"/>
  <c r="AD17" i="23"/>
  <c r="AE17" i="23"/>
  <c r="C18" i="23"/>
  <c r="M18" i="23"/>
  <c r="V18" i="23"/>
  <c r="AG18" i="23" s="1"/>
  <c r="X18" i="23"/>
  <c r="Y18" i="23"/>
  <c r="Z18" i="23"/>
  <c r="AA18" i="23"/>
  <c r="AB18" i="23"/>
  <c r="AC18" i="23"/>
  <c r="AD18" i="23"/>
  <c r="AE18" i="23"/>
  <c r="C19" i="23"/>
  <c r="M19" i="23"/>
  <c r="V19" i="23"/>
  <c r="X19" i="23"/>
  <c r="Y19" i="23"/>
  <c r="Z19" i="23"/>
  <c r="AA19" i="23"/>
  <c r="AB19" i="23"/>
  <c r="AC19" i="23"/>
  <c r="AD19" i="23"/>
  <c r="AE19" i="23"/>
  <c r="C20" i="23"/>
  <c r="M20" i="23"/>
  <c r="V20" i="23"/>
  <c r="AG20" i="23" s="1"/>
  <c r="X20" i="23"/>
  <c r="Y20" i="23"/>
  <c r="Z20" i="23"/>
  <c r="AA20" i="23"/>
  <c r="AB20" i="23"/>
  <c r="AC20" i="23"/>
  <c r="AD20" i="23"/>
  <c r="AE20" i="23"/>
  <c r="C6" i="21"/>
  <c r="D6" i="21"/>
  <c r="E6" i="21"/>
  <c r="F6" i="21"/>
  <c r="G6" i="21"/>
  <c r="H6" i="21"/>
  <c r="I6" i="21"/>
  <c r="J6" i="21"/>
  <c r="L6" i="21"/>
  <c r="M6" i="21"/>
  <c r="N6" i="21"/>
  <c r="O6" i="21"/>
  <c r="P6" i="21"/>
  <c r="Q6" i="21"/>
  <c r="R6" i="21"/>
  <c r="S6" i="21"/>
  <c r="B7" i="21"/>
  <c r="U43" i="21" s="1"/>
  <c r="K7" i="21"/>
  <c r="U7" i="21"/>
  <c r="V7" i="21"/>
  <c r="W7" i="21"/>
  <c r="X7" i="21"/>
  <c r="Y7" i="21"/>
  <c r="Z7" i="21"/>
  <c r="AA7" i="21"/>
  <c r="AB7" i="21"/>
  <c r="AD7" i="21"/>
  <c r="AE7" i="21"/>
  <c r="AF7" i="21"/>
  <c r="AG7" i="21"/>
  <c r="AH7" i="21"/>
  <c r="AI7" i="21"/>
  <c r="AJ7" i="21"/>
  <c r="AK7" i="21"/>
  <c r="B8" i="21"/>
  <c r="U44" i="21" s="1"/>
  <c r="K8" i="21"/>
  <c r="U8" i="21"/>
  <c r="V8" i="21"/>
  <c r="W8" i="21"/>
  <c r="X8" i="21"/>
  <c r="Y8" i="21"/>
  <c r="Z8" i="21"/>
  <c r="AA8" i="21"/>
  <c r="AB8" i="21"/>
  <c r="AD8" i="21"/>
  <c r="AE8" i="21"/>
  <c r="AF8" i="21"/>
  <c r="AG8" i="21"/>
  <c r="AH8" i="21"/>
  <c r="AI8" i="21"/>
  <c r="AJ8" i="21"/>
  <c r="AK8" i="21"/>
  <c r="B9" i="21"/>
  <c r="K9" i="21"/>
  <c r="U9" i="21"/>
  <c r="V9" i="21"/>
  <c r="W9" i="21"/>
  <c r="X9" i="21"/>
  <c r="Y9" i="21"/>
  <c r="Z9" i="21"/>
  <c r="AA9" i="21"/>
  <c r="AB9" i="21"/>
  <c r="AD9" i="21"/>
  <c r="AE9" i="21"/>
  <c r="AF9" i="21"/>
  <c r="AG9" i="21"/>
  <c r="AH9" i="21"/>
  <c r="AI9" i="21"/>
  <c r="AJ9" i="21"/>
  <c r="AK9" i="21"/>
  <c r="U10" i="21"/>
  <c r="V10" i="21"/>
  <c r="W10" i="21"/>
  <c r="X10" i="21"/>
  <c r="Y10" i="21"/>
  <c r="Z10" i="21"/>
  <c r="AA10" i="21"/>
  <c r="AB10" i="21"/>
  <c r="AD10" i="21"/>
  <c r="AE10" i="21"/>
  <c r="AF10" i="21"/>
  <c r="AG10" i="21"/>
  <c r="AH10" i="21"/>
  <c r="AI10" i="21"/>
  <c r="AJ10" i="21"/>
  <c r="AK10" i="21"/>
  <c r="U11" i="21"/>
  <c r="V11" i="21"/>
  <c r="W11" i="21"/>
  <c r="X11" i="21"/>
  <c r="Y11" i="21"/>
  <c r="Z11" i="21"/>
  <c r="AA11" i="21"/>
  <c r="AB11" i="21"/>
  <c r="AD11" i="21"/>
  <c r="AE11" i="21"/>
  <c r="AF11" i="21"/>
  <c r="AG11" i="21"/>
  <c r="AH11" i="21"/>
  <c r="AI11" i="21"/>
  <c r="AJ11" i="21"/>
  <c r="AK11" i="21"/>
  <c r="B12" i="21"/>
  <c r="K12" i="21"/>
  <c r="U12" i="21"/>
  <c r="V12" i="21"/>
  <c r="W12" i="21"/>
  <c r="X12" i="21"/>
  <c r="Y12" i="21"/>
  <c r="Z12" i="21"/>
  <c r="AA12" i="21"/>
  <c r="AB12" i="21"/>
  <c r="AD12" i="21"/>
  <c r="AE12" i="21"/>
  <c r="AF12" i="21"/>
  <c r="AG12" i="21"/>
  <c r="AH12" i="21"/>
  <c r="AI12" i="21"/>
  <c r="AJ12" i="21"/>
  <c r="AK12" i="21"/>
  <c r="B13" i="21"/>
  <c r="U49" i="21" s="1"/>
  <c r="K13" i="21"/>
  <c r="U13" i="21"/>
  <c r="V13" i="21"/>
  <c r="W13" i="21"/>
  <c r="X13" i="21"/>
  <c r="Y13" i="21"/>
  <c r="Z13" i="21"/>
  <c r="AA13" i="21"/>
  <c r="AB13" i="21"/>
  <c r="AD13" i="21"/>
  <c r="AE13" i="21"/>
  <c r="AF13" i="21"/>
  <c r="AG13" i="21"/>
  <c r="AH13" i="21"/>
  <c r="AI13" i="21"/>
  <c r="AJ13" i="21"/>
  <c r="AK13" i="21"/>
  <c r="B14" i="21"/>
  <c r="K14" i="21"/>
  <c r="U14" i="21"/>
  <c r="V14" i="21"/>
  <c r="W14" i="21"/>
  <c r="X14" i="21"/>
  <c r="Y14" i="21"/>
  <c r="Z14" i="21"/>
  <c r="AA14" i="21"/>
  <c r="AB14" i="21"/>
  <c r="AD14" i="21"/>
  <c r="AE14" i="21"/>
  <c r="AF14" i="21"/>
  <c r="AG14" i="21"/>
  <c r="AH14" i="21"/>
  <c r="AI14" i="21"/>
  <c r="AJ14" i="21"/>
  <c r="AK14" i="21"/>
  <c r="B15" i="21"/>
  <c r="K15" i="21"/>
  <c r="U15" i="21"/>
  <c r="V15" i="21"/>
  <c r="W15" i="21"/>
  <c r="X15" i="21"/>
  <c r="Y15" i="21"/>
  <c r="Z15" i="21"/>
  <c r="AA15" i="21"/>
  <c r="AB15" i="21"/>
  <c r="AD15" i="21"/>
  <c r="AE15" i="21"/>
  <c r="AF15" i="21"/>
  <c r="AG15" i="21"/>
  <c r="AH15" i="21"/>
  <c r="AI15" i="21"/>
  <c r="AJ15" i="21"/>
  <c r="AK15" i="21"/>
  <c r="K16" i="21"/>
  <c r="U16" i="21"/>
  <c r="V16" i="21"/>
  <c r="W16" i="21"/>
  <c r="X16" i="21"/>
  <c r="Y16" i="21"/>
  <c r="Z16" i="21"/>
  <c r="AA16" i="21"/>
  <c r="AB16" i="21"/>
  <c r="AD16" i="21"/>
  <c r="AE16" i="21"/>
  <c r="AF16" i="21"/>
  <c r="AG16" i="21"/>
  <c r="AH16" i="21"/>
  <c r="AI16" i="21"/>
  <c r="AJ16" i="21"/>
  <c r="AK16" i="21"/>
  <c r="K17" i="21"/>
  <c r="U17" i="21"/>
  <c r="V17" i="21"/>
  <c r="W17" i="21"/>
  <c r="X17" i="21"/>
  <c r="Y17" i="21"/>
  <c r="Z17" i="21"/>
  <c r="AA17" i="21"/>
  <c r="AB17" i="21"/>
  <c r="AD17" i="21"/>
  <c r="AE17" i="21"/>
  <c r="AF17" i="21"/>
  <c r="AG17" i="21"/>
  <c r="AH17" i="21"/>
  <c r="AI17" i="21"/>
  <c r="AJ17" i="21"/>
  <c r="AK17" i="21"/>
  <c r="K18" i="21"/>
  <c r="U18" i="21"/>
  <c r="V18" i="21"/>
  <c r="W18" i="21"/>
  <c r="X18" i="21"/>
  <c r="Y18" i="21"/>
  <c r="Z18" i="21"/>
  <c r="AA18" i="21"/>
  <c r="AB18" i="21"/>
  <c r="AD18" i="21"/>
  <c r="AE18" i="21"/>
  <c r="AF18" i="21"/>
  <c r="AG18" i="21"/>
  <c r="AH18" i="21"/>
  <c r="AI18" i="21"/>
  <c r="AJ18" i="21"/>
  <c r="AK18" i="21"/>
  <c r="B19" i="21"/>
  <c r="U55" i="21" s="1"/>
  <c r="K19" i="21"/>
  <c r="U19" i="21"/>
  <c r="V19" i="21"/>
  <c r="W19" i="21"/>
  <c r="X19" i="21"/>
  <c r="Y19" i="21"/>
  <c r="Z19" i="21"/>
  <c r="AA19" i="21"/>
  <c r="AB19" i="21"/>
  <c r="AD19" i="21"/>
  <c r="AE19" i="21"/>
  <c r="AF19" i="21"/>
  <c r="AG19" i="21"/>
  <c r="AH19" i="21"/>
  <c r="AI19" i="21"/>
  <c r="AJ19" i="21"/>
  <c r="AK19" i="21"/>
  <c r="K20" i="21"/>
  <c r="U20" i="21"/>
  <c r="V20" i="21"/>
  <c r="W20" i="21"/>
  <c r="X20" i="21"/>
  <c r="Y20" i="21"/>
  <c r="Z20" i="21"/>
  <c r="AA20" i="21"/>
  <c r="AB20" i="21"/>
  <c r="AD20" i="21"/>
  <c r="AE20" i="21"/>
  <c r="AF20" i="21"/>
  <c r="AG20" i="21"/>
  <c r="AH20" i="21"/>
  <c r="AI20" i="21"/>
  <c r="AJ20" i="21"/>
  <c r="AK20" i="21"/>
  <c r="D42" i="21"/>
  <c r="E42" i="21"/>
  <c r="F42" i="21"/>
  <c r="G42" i="21"/>
  <c r="H42" i="21"/>
  <c r="I42" i="21"/>
  <c r="J42" i="21"/>
  <c r="K42" i="21"/>
  <c r="C43" i="21"/>
  <c r="C44" i="21"/>
  <c r="B45" i="21"/>
  <c r="C45" i="21"/>
  <c r="B48" i="21"/>
  <c r="C48" i="21"/>
  <c r="C49" i="21"/>
  <c r="B50" i="21"/>
  <c r="C50" i="21"/>
  <c r="B51" i="21"/>
  <c r="C51" i="21"/>
  <c r="C52" i="21"/>
  <c r="C53" i="21"/>
  <c r="C54" i="21"/>
  <c r="C55" i="21"/>
  <c r="C56" i="21"/>
  <c r="C5" i="26"/>
  <c r="D5" i="26"/>
  <c r="E5" i="26"/>
  <c r="F5" i="26"/>
  <c r="G5" i="26"/>
  <c r="H5" i="26"/>
  <c r="I5" i="26"/>
  <c r="J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C41" i="26"/>
  <c r="D41" i="26"/>
  <c r="E41" i="26"/>
  <c r="F41" i="26"/>
  <c r="G41" i="26"/>
  <c r="H41" i="26"/>
  <c r="I41" i="26"/>
  <c r="J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E77" i="26"/>
  <c r="F77" i="26"/>
  <c r="H77" i="26"/>
  <c r="I77" i="26"/>
  <c r="K77" i="26"/>
  <c r="B78" i="26"/>
  <c r="C78" i="26"/>
  <c r="G78" i="26"/>
  <c r="J78" i="26"/>
  <c r="B79" i="26"/>
  <c r="C79" i="26"/>
  <c r="G79" i="26"/>
  <c r="J79" i="26"/>
  <c r="B80" i="26"/>
  <c r="C80" i="26"/>
  <c r="G80" i="26"/>
  <c r="J80" i="26"/>
  <c r="B81" i="26"/>
  <c r="C81" i="26"/>
  <c r="G81" i="26"/>
  <c r="J81" i="26"/>
  <c r="B82" i="26"/>
  <c r="C82" i="26"/>
  <c r="G82" i="26"/>
  <c r="J82" i="26"/>
  <c r="B83" i="26"/>
  <c r="C83" i="26"/>
  <c r="G83" i="26"/>
  <c r="J83" i="26"/>
  <c r="B84" i="26"/>
  <c r="C84" i="26"/>
  <c r="G84" i="26"/>
  <c r="J84" i="26"/>
  <c r="B85" i="26"/>
  <c r="C85" i="26"/>
  <c r="G85" i="26"/>
  <c r="J85" i="26"/>
  <c r="B86" i="26"/>
  <c r="C86" i="26"/>
  <c r="G86" i="26"/>
  <c r="J86" i="26"/>
  <c r="B87" i="26"/>
  <c r="C87" i="26"/>
  <c r="G87" i="26"/>
  <c r="J87" i="26"/>
  <c r="B88" i="26"/>
  <c r="C88" i="26"/>
  <c r="G88" i="26"/>
  <c r="J88" i="26"/>
  <c r="B89" i="26"/>
  <c r="C89" i="26"/>
  <c r="G89" i="26"/>
  <c r="J89" i="26"/>
  <c r="B90" i="26"/>
  <c r="C90" i="26"/>
  <c r="G90" i="26"/>
  <c r="J90" i="26"/>
  <c r="B91" i="26"/>
  <c r="C91" i="26"/>
  <c r="G91" i="26"/>
  <c r="J91" i="26"/>
  <c r="C5" i="8"/>
  <c r="D5" i="8"/>
  <c r="E5" i="8"/>
  <c r="F5" i="8"/>
  <c r="G5" i="8"/>
  <c r="H5" i="8"/>
  <c r="I5" i="8"/>
  <c r="K5" i="8"/>
  <c r="L5" i="8"/>
  <c r="M5" i="8"/>
  <c r="N5" i="8"/>
  <c r="O5" i="8"/>
  <c r="P5" i="8"/>
  <c r="B6" i="8"/>
  <c r="N7" i="2" s="1"/>
  <c r="R6" i="8"/>
  <c r="S6" i="8"/>
  <c r="T6" i="8"/>
  <c r="U6" i="8"/>
  <c r="V6" i="8"/>
  <c r="W6" i="8"/>
  <c r="X6" i="8"/>
  <c r="Z6" i="8"/>
  <c r="AA6" i="8"/>
  <c r="AB6" i="8"/>
  <c r="AC6" i="8"/>
  <c r="AD6" i="8"/>
  <c r="AE6" i="8"/>
  <c r="B7" i="8"/>
  <c r="N8" i="2" s="1"/>
  <c r="R7" i="8"/>
  <c r="S7" i="8"/>
  <c r="T7" i="8"/>
  <c r="U7" i="8"/>
  <c r="V7" i="8"/>
  <c r="W7" i="8"/>
  <c r="X7" i="8"/>
  <c r="Z7" i="8"/>
  <c r="AA7" i="8"/>
  <c r="AC7" i="8"/>
  <c r="AD7" i="8"/>
  <c r="AE7" i="8"/>
  <c r="B8" i="8"/>
  <c r="R8" i="8"/>
  <c r="S8" i="8"/>
  <c r="T8" i="8"/>
  <c r="U8" i="8"/>
  <c r="V8" i="8"/>
  <c r="W8" i="8"/>
  <c r="X8" i="8"/>
  <c r="Z8" i="8"/>
  <c r="AA8" i="8"/>
  <c r="AB8" i="8"/>
  <c r="AC8" i="8"/>
  <c r="AD8" i="8"/>
  <c r="AE8" i="8"/>
  <c r="B9" i="8"/>
  <c r="R9" i="8"/>
  <c r="S9" i="8"/>
  <c r="T9" i="8"/>
  <c r="U9" i="8"/>
  <c r="V9" i="8"/>
  <c r="W9" i="8"/>
  <c r="X9" i="8"/>
  <c r="Z9" i="8"/>
  <c r="AA9" i="8"/>
  <c r="AB9" i="8"/>
  <c r="AC9" i="8"/>
  <c r="AD9" i="8"/>
  <c r="AE9" i="8"/>
  <c r="B10" i="8"/>
  <c r="N11" i="2" s="1"/>
  <c r="R10" i="8"/>
  <c r="S10" i="8"/>
  <c r="T10" i="8"/>
  <c r="U10" i="8"/>
  <c r="V10" i="8"/>
  <c r="W10" i="8"/>
  <c r="X10" i="8"/>
  <c r="Z10" i="8"/>
  <c r="AA10" i="8"/>
  <c r="AB10" i="8"/>
  <c r="AC10" i="8"/>
  <c r="AD10" i="8"/>
  <c r="AE10" i="8"/>
  <c r="B11" i="8"/>
  <c r="N12" i="2" s="1"/>
  <c r="R11" i="8"/>
  <c r="S11" i="8"/>
  <c r="T11" i="8"/>
  <c r="U11" i="8"/>
  <c r="V11" i="8"/>
  <c r="W11" i="8"/>
  <c r="X11" i="8"/>
  <c r="Z11" i="8"/>
  <c r="AA11" i="8"/>
  <c r="AB11" i="8"/>
  <c r="AC11" i="8"/>
  <c r="AD11" i="8"/>
  <c r="AE11" i="8"/>
  <c r="B12" i="8"/>
  <c r="R12" i="8"/>
  <c r="S12" i="8"/>
  <c r="T12" i="8"/>
  <c r="U12" i="8"/>
  <c r="V12" i="8"/>
  <c r="W12" i="8"/>
  <c r="X12" i="8"/>
  <c r="Z12" i="8"/>
  <c r="AA12" i="8"/>
  <c r="AB12" i="8"/>
  <c r="AC12" i="8"/>
  <c r="AD12" i="8"/>
  <c r="AE12" i="8"/>
  <c r="B13" i="8"/>
  <c r="N14" i="2" s="1"/>
  <c r="R13" i="8"/>
  <c r="S13" i="8"/>
  <c r="T13" i="8"/>
  <c r="U13" i="8"/>
  <c r="V13" i="8"/>
  <c r="W13" i="8"/>
  <c r="X13" i="8"/>
  <c r="Z13" i="8"/>
  <c r="AA13" i="8"/>
  <c r="AB13" i="8"/>
  <c r="AC13" i="8"/>
  <c r="AD13" i="8"/>
  <c r="AE13" i="8"/>
  <c r="B14" i="8"/>
  <c r="N15" i="2" s="1"/>
  <c r="R14" i="8"/>
  <c r="S14" i="8"/>
  <c r="T14" i="8"/>
  <c r="U14" i="8"/>
  <c r="V14" i="8"/>
  <c r="W14" i="8"/>
  <c r="X14" i="8"/>
  <c r="Z14" i="8"/>
  <c r="AA14" i="8"/>
  <c r="AB14" i="8"/>
  <c r="AC14" i="8"/>
  <c r="AD14" i="8"/>
  <c r="AE14" i="8"/>
  <c r="B15" i="8"/>
  <c r="R15" i="8"/>
  <c r="S15" i="8"/>
  <c r="T15" i="8"/>
  <c r="U15" i="8"/>
  <c r="V15" i="8"/>
  <c r="W15" i="8"/>
  <c r="X15" i="8"/>
  <c r="Z15" i="8"/>
  <c r="AA15" i="8"/>
  <c r="AB15" i="8"/>
  <c r="AC15" i="8"/>
  <c r="AD15" i="8"/>
  <c r="AE15" i="8"/>
  <c r="B16" i="8"/>
  <c r="R16" i="8"/>
  <c r="S16" i="8"/>
  <c r="T16" i="8"/>
  <c r="U16" i="8"/>
  <c r="V16" i="8"/>
  <c r="W16" i="8"/>
  <c r="X16" i="8"/>
  <c r="Z16" i="8"/>
  <c r="AA16" i="8"/>
  <c r="AB16" i="8"/>
  <c r="AC16" i="8"/>
  <c r="AD16" i="8"/>
  <c r="AE16" i="8"/>
  <c r="B17" i="8"/>
  <c r="N18" i="2" s="1"/>
  <c r="R17" i="8"/>
  <c r="S17" i="8"/>
  <c r="T17" i="8"/>
  <c r="U17" i="8"/>
  <c r="V17" i="8"/>
  <c r="W17" i="8"/>
  <c r="X17" i="8"/>
  <c r="Z17" i="8"/>
  <c r="AA17" i="8"/>
  <c r="AB17" i="8"/>
  <c r="AC17" i="8"/>
  <c r="AD17" i="8"/>
  <c r="AE17" i="8"/>
  <c r="B18" i="8"/>
  <c r="N19" i="2" s="1"/>
  <c r="R18" i="8"/>
  <c r="S18" i="8"/>
  <c r="T18" i="8"/>
  <c r="U18" i="8"/>
  <c r="V18" i="8"/>
  <c r="W18" i="8"/>
  <c r="X18" i="8"/>
  <c r="Z18" i="8"/>
  <c r="AA18" i="8"/>
  <c r="AB18" i="8"/>
  <c r="AC18" i="8"/>
  <c r="AD18" i="8"/>
  <c r="AE18" i="8"/>
  <c r="B19" i="8"/>
  <c r="N20" i="2" s="1"/>
  <c r="R19" i="8"/>
  <c r="S19" i="8"/>
  <c r="T19" i="8"/>
  <c r="U19" i="8"/>
  <c r="V19" i="8"/>
  <c r="W19" i="8"/>
  <c r="X19" i="8"/>
  <c r="Z19" i="8"/>
  <c r="AA19" i="8"/>
  <c r="AB19" i="8"/>
  <c r="AC19" i="8"/>
  <c r="AD19" i="8"/>
  <c r="AE19" i="8"/>
  <c r="B40" i="8"/>
  <c r="R40" i="8"/>
  <c r="S40" i="8"/>
  <c r="T40" i="8"/>
  <c r="U40" i="8"/>
  <c r="V40" i="8"/>
  <c r="W40" i="8"/>
  <c r="Z40" i="8"/>
  <c r="AA40" i="8"/>
  <c r="AB40" i="8"/>
  <c r="AC40" i="8"/>
  <c r="AD40" i="8"/>
  <c r="AE40" i="8"/>
  <c r="B41" i="8"/>
  <c r="R41" i="8"/>
  <c r="S41" i="8"/>
  <c r="T41" i="8"/>
  <c r="U41" i="8"/>
  <c r="V41" i="8"/>
  <c r="W41" i="8"/>
  <c r="Z41" i="8"/>
  <c r="AB41" i="8"/>
  <c r="AC41" i="8"/>
  <c r="AD41" i="8"/>
  <c r="AE41" i="8"/>
  <c r="O9" i="2"/>
  <c r="R42" i="8"/>
  <c r="S42" i="8"/>
  <c r="T42" i="8"/>
  <c r="U42" i="8"/>
  <c r="V42" i="8"/>
  <c r="W42" i="8"/>
  <c r="Z42" i="8"/>
  <c r="AA42" i="8"/>
  <c r="AB42" i="8"/>
  <c r="AC42" i="8"/>
  <c r="AD42" i="8"/>
  <c r="AE42" i="8"/>
  <c r="B43" i="8"/>
  <c r="R80" i="8" s="1"/>
  <c r="R43" i="8"/>
  <c r="S43" i="8"/>
  <c r="T43" i="8"/>
  <c r="U43" i="8"/>
  <c r="V43" i="8"/>
  <c r="W43" i="8"/>
  <c r="Z43" i="8"/>
  <c r="AA43" i="8"/>
  <c r="AB43" i="8"/>
  <c r="AC43" i="8"/>
  <c r="AD43" i="8"/>
  <c r="AE43" i="8"/>
  <c r="B44" i="8"/>
  <c r="R44" i="8"/>
  <c r="S44" i="8"/>
  <c r="T44" i="8"/>
  <c r="U44" i="8"/>
  <c r="V44" i="8"/>
  <c r="W44" i="8"/>
  <c r="Z44" i="8"/>
  <c r="AA44" i="8"/>
  <c r="AB44" i="8"/>
  <c r="AC44" i="8"/>
  <c r="AD44" i="8"/>
  <c r="AE44" i="8"/>
  <c r="B45" i="8"/>
  <c r="R45" i="8"/>
  <c r="S45" i="8"/>
  <c r="T45" i="8"/>
  <c r="U45" i="8"/>
  <c r="V45" i="8"/>
  <c r="W45" i="8"/>
  <c r="Z45" i="8"/>
  <c r="AA45" i="8"/>
  <c r="AB45" i="8"/>
  <c r="AC45" i="8"/>
  <c r="AD45" i="8"/>
  <c r="AE45" i="8"/>
  <c r="B46" i="8"/>
  <c r="R46" i="8"/>
  <c r="S46" i="8"/>
  <c r="T46" i="8"/>
  <c r="U46" i="8"/>
  <c r="V46" i="8"/>
  <c r="W46" i="8"/>
  <c r="Z46" i="8"/>
  <c r="AA46" i="8"/>
  <c r="AB46" i="8"/>
  <c r="AC46" i="8"/>
  <c r="AD46" i="8"/>
  <c r="AE46" i="8"/>
  <c r="B47" i="8"/>
  <c r="R47" i="8"/>
  <c r="S47" i="8"/>
  <c r="T47" i="8"/>
  <c r="U47" i="8"/>
  <c r="V47" i="8"/>
  <c r="W47" i="8"/>
  <c r="Z47" i="8"/>
  <c r="AA47" i="8"/>
  <c r="AB47" i="8"/>
  <c r="AC47" i="8"/>
  <c r="AD47" i="8"/>
  <c r="AE47" i="8"/>
  <c r="B48" i="8"/>
  <c r="R48" i="8"/>
  <c r="S48" i="8"/>
  <c r="T48" i="8"/>
  <c r="U48" i="8"/>
  <c r="V48" i="8"/>
  <c r="W48" i="8"/>
  <c r="Z48" i="8"/>
  <c r="AA48" i="8"/>
  <c r="AB48" i="8"/>
  <c r="AC48" i="8"/>
  <c r="AD48" i="8"/>
  <c r="AE48" i="8"/>
  <c r="B49" i="8"/>
  <c r="R49" i="8"/>
  <c r="S49" i="8"/>
  <c r="T49" i="8"/>
  <c r="U49" i="8"/>
  <c r="V49" i="8"/>
  <c r="W49" i="8"/>
  <c r="Z49" i="8"/>
  <c r="AA49" i="8"/>
  <c r="AB49" i="8"/>
  <c r="AC49" i="8"/>
  <c r="AD49" i="8"/>
  <c r="AE49" i="8"/>
  <c r="B50" i="8"/>
  <c r="R50" i="8"/>
  <c r="S50" i="8"/>
  <c r="T50" i="8"/>
  <c r="U50" i="8"/>
  <c r="V50" i="8"/>
  <c r="W50" i="8"/>
  <c r="Z50" i="8"/>
  <c r="AA50" i="8"/>
  <c r="AB50" i="8"/>
  <c r="AC50" i="8"/>
  <c r="AD50" i="8"/>
  <c r="AE50" i="8"/>
  <c r="O18" i="2"/>
  <c r="R51" i="8"/>
  <c r="S51" i="8"/>
  <c r="T51" i="8"/>
  <c r="U51" i="8"/>
  <c r="V51" i="8"/>
  <c r="W51" i="8"/>
  <c r="Z51" i="8"/>
  <c r="AA51" i="8"/>
  <c r="AB51" i="8"/>
  <c r="AC51" i="8"/>
  <c r="AD51" i="8"/>
  <c r="AE51" i="8"/>
  <c r="B52" i="8"/>
  <c r="R52" i="8"/>
  <c r="S52" i="8"/>
  <c r="T52" i="8"/>
  <c r="U52" i="8"/>
  <c r="V52" i="8"/>
  <c r="W52" i="8"/>
  <c r="Z52" i="8"/>
  <c r="AA52" i="8"/>
  <c r="AB52" i="8"/>
  <c r="AC52" i="8"/>
  <c r="AD52" i="8"/>
  <c r="AE52" i="8"/>
  <c r="B53" i="8"/>
  <c r="R53" i="8"/>
  <c r="S53" i="8"/>
  <c r="T53" i="8"/>
  <c r="U53" i="8"/>
  <c r="V53" i="8"/>
  <c r="W53" i="8"/>
  <c r="Z53" i="8"/>
  <c r="AA53" i="8"/>
  <c r="AB53" i="8"/>
  <c r="AC53" i="8"/>
  <c r="AD53" i="8"/>
  <c r="AE53" i="8"/>
  <c r="C76" i="8"/>
  <c r="D76" i="8"/>
  <c r="E76" i="8"/>
  <c r="G76" i="8"/>
  <c r="I76" i="8"/>
  <c r="J76" i="8"/>
  <c r="K76" i="8"/>
  <c r="L76" i="8"/>
  <c r="M76" i="8"/>
  <c r="N76" i="8"/>
  <c r="B77" i="8"/>
  <c r="F77" i="8"/>
  <c r="B78" i="8"/>
  <c r="H78" i="8"/>
  <c r="B81" i="8"/>
  <c r="H81" i="8"/>
  <c r="B82" i="8"/>
  <c r="H82" i="8"/>
  <c r="B83" i="8"/>
  <c r="H83" i="8"/>
  <c r="B84" i="8"/>
  <c r="H84" i="8"/>
  <c r="B85" i="8"/>
  <c r="H85" i="8"/>
  <c r="B86" i="8"/>
  <c r="H86" i="8"/>
  <c r="B87" i="8"/>
  <c r="H87" i="8"/>
  <c r="B89" i="8"/>
  <c r="H89" i="8"/>
  <c r="B90" i="8"/>
  <c r="H90" i="8"/>
  <c r="C5" i="7"/>
  <c r="D5" i="7"/>
  <c r="E5" i="7"/>
  <c r="F5" i="7"/>
  <c r="G5" i="7"/>
  <c r="H5" i="7"/>
  <c r="I5" i="7"/>
  <c r="J5" i="7"/>
  <c r="K5" i="7"/>
  <c r="M5" i="7"/>
  <c r="N5" i="7"/>
  <c r="O5" i="7"/>
  <c r="B6" i="7"/>
  <c r="Q6" i="7"/>
  <c r="R6" i="7"/>
  <c r="S6" i="7"/>
  <c r="T6" i="7"/>
  <c r="U6" i="7"/>
  <c r="V6" i="7"/>
  <c r="W6" i="7"/>
  <c r="X6" i="7"/>
  <c r="Y6" i="7"/>
  <c r="AA6" i="7"/>
  <c r="AB6" i="7"/>
  <c r="AC6" i="7"/>
  <c r="B7" i="7"/>
  <c r="Q7" i="7"/>
  <c r="R7" i="7"/>
  <c r="S7" i="7"/>
  <c r="T7" i="7"/>
  <c r="U7" i="7"/>
  <c r="V7" i="7"/>
  <c r="W7" i="7"/>
  <c r="X7" i="7"/>
  <c r="Y7" i="7"/>
  <c r="AA7" i="7"/>
  <c r="AB7" i="7"/>
  <c r="AC7" i="7"/>
  <c r="B8" i="7"/>
  <c r="J9" i="2" s="1"/>
  <c r="Q8" i="7"/>
  <c r="R8" i="7"/>
  <c r="S8" i="7"/>
  <c r="T8" i="7"/>
  <c r="U8" i="7"/>
  <c r="V8" i="7"/>
  <c r="W8" i="7"/>
  <c r="X8" i="7"/>
  <c r="Y8" i="7"/>
  <c r="AA8" i="7"/>
  <c r="AB8" i="7"/>
  <c r="AC8" i="7"/>
  <c r="B9" i="7"/>
  <c r="J10" i="2" s="1"/>
  <c r="Q9" i="7"/>
  <c r="R9" i="7"/>
  <c r="S9" i="7"/>
  <c r="T9" i="7"/>
  <c r="U9" i="7"/>
  <c r="V9" i="7"/>
  <c r="W9" i="7"/>
  <c r="X9" i="7"/>
  <c r="Y9" i="7"/>
  <c r="AA9" i="7"/>
  <c r="AB9" i="7"/>
  <c r="AC9" i="7"/>
  <c r="B10" i="7"/>
  <c r="J11" i="2" s="1"/>
  <c r="Q10" i="7"/>
  <c r="R10" i="7"/>
  <c r="S10" i="7"/>
  <c r="T10" i="7"/>
  <c r="U10" i="7"/>
  <c r="V10" i="7"/>
  <c r="W10" i="7"/>
  <c r="X10" i="7"/>
  <c r="Y10" i="7"/>
  <c r="AA10" i="7"/>
  <c r="AB10" i="7"/>
  <c r="AC10" i="7"/>
  <c r="B11" i="7"/>
  <c r="J12" i="2" s="1"/>
  <c r="Q11" i="7"/>
  <c r="R11" i="7"/>
  <c r="S11" i="7"/>
  <c r="T11" i="7"/>
  <c r="U11" i="7"/>
  <c r="V11" i="7"/>
  <c r="W11" i="7"/>
  <c r="X11" i="7"/>
  <c r="Y11" i="7"/>
  <c r="AA11" i="7"/>
  <c r="AB11" i="7"/>
  <c r="AC11" i="7"/>
  <c r="B12" i="7"/>
  <c r="J13" i="2" s="1"/>
  <c r="Q12" i="7"/>
  <c r="R12" i="7"/>
  <c r="S12" i="7"/>
  <c r="T12" i="7"/>
  <c r="U12" i="7"/>
  <c r="V12" i="7"/>
  <c r="W12" i="7"/>
  <c r="X12" i="7"/>
  <c r="Y12" i="7"/>
  <c r="AA12" i="7"/>
  <c r="AB12" i="7"/>
  <c r="AC12" i="7"/>
  <c r="B13" i="7"/>
  <c r="Q13" i="7"/>
  <c r="R13" i="7"/>
  <c r="S13" i="7"/>
  <c r="T13" i="7"/>
  <c r="U13" i="7"/>
  <c r="V13" i="7"/>
  <c r="W13" i="7"/>
  <c r="X13" i="7"/>
  <c r="Y13" i="7"/>
  <c r="AA13" i="7"/>
  <c r="AB13" i="7"/>
  <c r="AC13" i="7"/>
  <c r="B14" i="7"/>
  <c r="J15" i="2" s="1"/>
  <c r="Q14" i="7"/>
  <c r="R14" i="7"/>
  <c r="S14" i="7"/>
  <c r="T14" i="7"/>
  <c r="U14" i="7"/>
  <c r="V14" i="7"/>
  <c r="W14" i="7"/>
  <c r="X14" i="7"/>
  <c r="Y14" i="7"/>
  <c r="AA14" i="7"/>
  <c r="AB14" i="7"/>
  <c r="AC14" i="7"/>
  <c r="B15" i="7"/>
  <c r="J16" i="2" s="1"/>
  <c r="Q15" i="7"/>
  <c r="R15" i="7"/>
  <c r="S15" i="7"/>
  <c r="T15" i="7"/>
  <c r="U15" i="7"/>
  <c r="V15" i="7"/>
  <c r="W15" i="7"/>
  <c r="X15" i="7"/>
  <c r="Y15" i="7"/>
  <c r="AA15" i="7"/>
  <c r="AB15" i="7"/>
  <c r="AC15" i="7"/>
  <c r="B16" i="7"/>
  <c r="Q16" i="7"/>
  <c r="R16" i="7"/>
  <c r="S16" i="7"/>
  <c r="T16" i="7"/>
  <c r="U16" i="7"/>
  <c r="V16" i="7"/>
  <c r="W16" i="7"/>
  <c r="X16" i="7"/>
  <c r="Y16" i="7"/>
  <c r="AA16" i="7"/>
  <c r="AB16" i="7"/>
  <c r="AC16" i="7"/>
  <c r="B17" i="7"/>
  <c r="Q17" i="7"/>
  <c r="R17" i="7"/>
  <c r="S17" i="7"/>
  <c r="T17" i="7"/>
  <c r="U17" i="7"/>
  <c r="V17" i="7"/>
  <c r="W17" i="7"/>
  <c r="X17" i="7"/>
  <c r="Y17" i="7"/>
  <c r="AA17" i="7"/>
  <c r="AB17" i="7"/>
  <c r="AC17" i="7"/>
  <c r="B18" i="7"/>
  <c r="J19" i="2" s="1"/>
  <c r="Q18" i="7"/>
  <c r="R18" i="7"/>
  <c r="S18" i="7"/>
  <c r="T18" i="7"/>
  <c r="U18" i="7"/>
  <c r="V18" i="7"/>
  <c r="W18" i="7"/>
  <c r="X18" i="7"/>
  <c r="Y18" i="7"/>
  <c r="AA18" i="7"/>
  <c r="AB18" i="7"/>
  <c r="AC18" i="7"/>
  <c r="J20" i="2"/>
  <c r="C39" i="7"/>
  <c r="D39" i="7"/>
  <c r="E39" i="7"/>
  <c r="F39" i="7"/>
  <c r="G39" i="7"/>
  <c r="H39" i="7"/>
  <c r="I39" i="7"/>
  <c r="J39" i="7"/>
  <c r="K39" i="7"/>
  <c r="M39" i="7"/>
  <c r="N39" i="7"/>
  <c r="O39" i="7"/>
  <c r="B40" i="7"/>
  <c r="Q40" i="7"/>
  <c r="R40" i="7"/>
  <c r="S40" i="7"/>
  <c r="T40" i="7"/>
  <c r="U40" i="7"/>
  <c r="V40" i="7"/>
  <c r="W40" i="7"/>
  <c r="X40" i="7"/>
  <c r="AA40" i="7"/>
  <c r="AB40" i="7"/>
  <c r="AC40" i="7"/>
  <c r="B41" i="7"/>
  <c r="Q41" i="7"/>
  <c r="R41" i="7"/>
  <c r="S41" i="7"/>
  <c r="T41" i="7"/>
  <c r="U41" i="7"/>
  <c r="V41" i="7"/>
  <c r="W41" i="7"/>
  <c r="X41" i="7"/>
  <c r="AA41" i="7"/>
  <c r="AB41" i="7"/>
  <c r="AC41" i="7"/>
  <c r="B42" i="7"/>
  <c r="Q42" i="7"/>
  <c r="R42" i="7"/>
  <c r="S42" i="7"/>
  <c r="T42" i="7"/>
  <c r="U42" i="7"/>
  <c r="V42" i="7"/>
  <c r="W42" i="7"/>
  <c r="X42" i="7"/>
  <c r="AA42" i="7"/>
  <c r="AB42" i="7"/>
  <c r="AC42" i="7"/>
  <c r="K10" i="2"/>
  <c r="Q43" i="7"/>
  <c r="R43" i="7"/>
  <c r="S43" i="7"/>
  <c r="T43" i="7"/>
  <c r="U43" i="7"/>
  <c r="V43" i="7"/>
  <c r="W43" i="7"/>
  <c r="X43" i="7"/>
  <c r="AA43" i="7"/>
  <c r="AB43" i="7"/>
  <c r="AC43" i="7"/>
  <c r="B44" i="7"/>
  <c r="Q44" i="7"/>
  <c r="R44" i="7"/>
  <c r="S44" i="7"/>
  <c r="T44" i="7"/>
  <c r="U44" i="7"/>
  <c r="V44" i="7"/>
  <c r="W44" i="7"/>
  <c r="X44" i="7"/>
  <c r="AA44" i="7"/>
  <c r="AB44" i="7"/>
  <c r="AC44" i="7"/>
  <c r="B45" i="7"/>
  <c r="Q45" i="7"/>
  <c r="R45" i="7"/>
  <c r="S45" i="7"/>
  <c r="T45" i="7"/>
  <c r="U45" i="7"/>
  <c r="V45" i="7"/>
  <c r="W45" i="7"/>
  <c r="X45" i="7"/>
  <c r="AA45" i="7"/>
  <c r="AB45" i="7"/>
  <c r="AC45" i="7"/>
  <c r="B46" i="7"/>
  <c r="Q46" i="7"/>
  <c r="R46" i="7"/>
  <c r="S46" i="7"/>
  <c r="T46" i="7"/>
  <c r="U46" i="7"/>
  <c r="V46" i="7"/>
  <c r="W46" i="7"/>
  <c r="X46" i="7"/>
  <c r="AA46" i="7"/>
  <c r="AB46" i="7"/>
  <c r="AC46" i="7"/>
  <c r="B47" i="7"/>
  <c r="Q47" i="7"/>
  <c r="R47" i="7"/>
  <c r="S47" i="7"/>
  <c r="T47" i="7"/>
  <c r="U47" i="7"/>
  <c r="V47" i="7"/>
  <c r="W47" i="7"/>
  <c r="X47" i="7"/>
  <c r="AA47" i="7"/>
  <c r="AB47" i="7"/>
  <c r="AC47" i="7"/>
  <c r="B48" i="7"/>
  <c r="Q48" i="7"/>
  <c r="R48" i="7"/>
  <c r="S48" i="7"/>
  <c r="T48" i="7"/>
  <c r="U48" i="7"/>
  <c r="V48" i="7"/>
  <c r="W48" i="7"/>
  <c r="X48" i="7"/>
  <c r="AA48" i="7"/>
  <c r="AB48" i="7"/>
  <c r="AC48" i="7"/>
  <c r="B49" i="7"/>
  <c r="Q49" i="7"/>
  <c r="R49" i="7"/>
  <c r="S49" i="7"/>
  <c r="T49" i="7"/>
  <c r="U49" i="7"/>
  <c r="V49" i="7"/>
  <c r="W49" i="7"/>
  <c r="X49" i="7"/>
  <c r="AA49" i="7"/>
  <c r="AB49" i="7"/>
  <c r="AC49" i="7"/>
  <c r="B50" i="7"/>
  <c r="Q50" i="7"/>
  <c r="R50" i="7"/>
  <c r="S50" i="7"/>
  <c r="T50" i="7"/>
  <c r="U50" i="7"/>
  <c r="V50" i="7"/>
  <c r="W50" i="7"/>
  <c r="X50" i="7"/>
  <c r="AA50" i="7"/>
  <c r="AB50" i="7"/>
  <c r="AC50" i="7"/>
  <c r="B51" i="7"/>
  <c r="Q51" i="7"/>
  <c r="R51" i="7"/>
  <c r="S51" i="7"/>
  <c r="T51" i="7"/>
  <c r="U51" i="7"/>
  <c r="V51" i="7"/>
  <c r="W51" i="7"/>
  <c r="X51" i="7"/>
  <c r="AA51" i="7"/>
  <c r="AB51" i="7"/>
  <c r="AC51" i="7"/>
  <c r="B52" i="7"/>
  <c r="Q52" i="7"/>
  <c r="R52" i="7"/>
  <c r="S52" i="7"/>
  <c r="T52" i="7"/>
  <c r="U52" i="7"/>
  <c r="V52" i="7"/>
  <c r="W52" i="7"/>
  <c r="X52" i="7"/>
  <c r="AA52" i="7"/>
  <c r="AB52" i="7"/>
  <c r="AC52" i="7"/>
  <c r="B53" i="7"/>
  <c r="G75" i="7"/>
  <c r="H75" i="7"/>
  <c r="J75" i="7"/>
  <c r="K75" i="7"/>
  <c r="M75" i="7"/>
  <c r="N75" i="7"/>
  <c r="F76" i="7"/>
  <c r="I76" i="7"/>
  <c r="L76" i="7"/>
  <c r="O76" i="7"/>
  <c r="F77" i="7"/>
  <c r="I77" i="7"/>
  <c r="L77" i="7"/>
  <c r="O77" i="7"/>
  <c r="F78" i="7"/>
  <c r="I78" i="7"/>
  <c r="L78" i="7"/>
  <c r="O78" i="7"/>
  <c r="F79" i="7"/>
  <c r="I79" i="7"/>
  <c r="L79" i="7"/>
  <c r="O79" i="7"/>
  <c r="F80" i="7"/>
  <c r="I80" i="7"/>
  <c r="L80" i="7"/>
  <c r="O80" i="7"/>
  <c r="F81" i="7"/>
  <c r="I81" i="7"/>
  <c r="L81" i="7"/>
  <c r="O81" i="7"/>
  <c r="F82" i="7"/>
  <c r="I82" i="7"/>
  <c r="L82" i="7"/>
  <c r="O82" i="7"/>
  <c r="F83" i="7"/>
  <c r="I83" i="7"/>
  <c r="L83" i="7"/>
  <c r="O83" i="7"/>
  <c r="F84" i="7"/>
  <c r="I84" i="7"/>
  <c r="L84" i="7"/>
  <c r="O84" i="7"/>
  <c r="F85" i="7"/>
  <c r="I85" i="7"/>
  <c r="L85" i="7"/>
  <c r="O85" i="7"/>
  <c r="F86" i="7"/>
  <c r="I86" i="7"/>
  <c r="L86" i="7"/>
  <c r="O86" i="7"/>
  <c r="C6" i="11"/>
  <c r="D6" i="11"/>
  <c r="E6" i="11"/>
  <c r="F6" i="11"/>
  <c r="G6" i="11"/>
  <c r="H6" i="11"/>
  <c r="I6" i="11"/>
  <c r="K6" i="11"/>
  <c r="L6" i="11"/>
  <c r="M6" i="11"/>
  <c r="N6" i="11"/>
  <c r="O6" i="11"/>
  <c r="P6" i="11"/>
  <c r="Q6" i="11"/>
  <c r="B7" i="11"/>
  <c r="J7" i="11"/>
  <c r="B8" i="11"/>
  <c r="J8" i="11"/>
  <c r="B9" i="11"/>
  <c r="J9" i="11"/>
  <c r="B10" i="11"/>
  <c r="J10" i="11"/>
  <c r="B11" i="11"/>
  <c r="J11" i="11"/>
  <c r="B12" i="11"/>
  <c r="J12" i="11"/>
  <c r="B13" i="11"/>
  <c r="J13" i="11"/>
  <c r="B14" i="11"/>
  <c r="J14" i="11"/>
  <c r="B15" i="11"/>
  <c r="J15" i="11"/>
  <c r="B16" i="11"/>
  <c r="J16" i="11"/>
  <c r="B17" i="11"/>
  <c r="J17" i="11"/>
  <c r="B18" i="11"/>
  <c r="J18" i="11"/>
  <c r="B19" i="11"/>
  <c r="B20" i="11"/>
  <c r="J20" i="11"/>
  <c r="E43" i="11"/>
  <c r="F43" i="11"/>
  <c r="H43" i="11"/>
  <c r="I43" i="11"/>
  <c r="L43" i="11"/>
  <c r="M43" i="11"/>
  <c r="O43" i="11"/>
  <c r="P43" i="11"/>
  <c r="B44" i="11"/>
  <c r="C44" i="11"/>
  <c r="G44" i="11"/>
  <c r="J44" i="11"/>
  <c r="N44" i="11"/>
  <c r="K44" i="11" s="1"/>
  <c r="B45" i="11"/>
  <c r="C45" i="11"/>
  <c r="G45" i="11"/>
  <c r="J45" i="11"/>
  <c r="N45" i="11"/>
  <c r="K45" i="11" s="1"/>
  <c r="G46" i="11"/>
  <c r="J46" i="11"/>
  <c r="N46" i="11"/>
  <c r="K46" i="11" s="1"/>
  <c r="B47" i="11"/>
  <c r="D47" i="11" s="1"/>
  <c r="C47" i="11"/>
  <c r="G47" i="11"/>
  <c r="J47" i="11"/>
  <c r="N47" i="11"/>
  <c r="K47" i="11" s="1"/>
  <c r="B48" i="11"/>
  <c r="C48" i="11"/>
  <c r="G48" i="11"/>
  <c r="J48" i="11"/>
  <c r="N48" i="11"/>
  <c r="K48" i="11" s="1"/>
  <c r="B49" i="11"/>
  <c r="C49" i="11"/>
  <c r="G49" i="11"/>
  <c r="J49" i="11"/>
  <c r="N49" i="11"/>
  <c r="K49" i="11" s="1"/>
  <c r="B50" i="11"/>
  <c r="C50" i="11"/>
  <c r="G50" i="11"/>
  <c r="J50" i="11"/>
  <c r="N50" i="11"/>
  <c r="K50" i="11" s="1"/>
  <c r="B51" i="11"/>
  <c r="C51" i="11"/>
  <c r="G51" i="11"/>
  <c r="J51" i="11"/>
  <c r="N51" i="11"/>
  <c r="K51" i="11" s="1"/>
  <c r="B52" i="11"/>
  <c r="C52" i="11"/>
  <c r="G52" i="11"/>
  <c r="J52" i="11"/>
  <c r="N52" i="11"/>
  <c r="K52" i="11" s="1"/>
  <c r="B53" i="11"/>
  <c r="C53" i="11"/>
  <c r="G53" i="11"/>
  <c r="J53" i="11"/>
  <c r="N53" i="11"/>
  <c r="B54" i="11"/>
  <c r="C54" i="11"/>
  <c r="G54" i="11"/>
  <c r="J54" i="11"/>
  <c r="N54" i="11"/>
  <c r="K54" i="11" s="1"/>
  <c r="B55" i="11"/>
  <c r="C55" i="11"/>
  <c r="G55" i="11"/>
  <c r="J55" i="11"/>
  <c r="N55" i="11"/>
  <c r="K55" i="11" s="1"/>
  <c r="B56" i="11"/>
  <c r="C56" i="11"/>
  <c r="G56" i="11"/>
  <c r="J56" i="11"/>
  <c r="N56" i="11"/>
  <c r="K56" i="11" s="1"/>
  <c r="B57" i="11"/>
  <c r="C57" i="11"/>
  <c r="G57" i="11"/>
  <c r="J57" i="11"/>
  <c r="N57" i="11"/>
  <c r="K57" i="11" s="1"/>
  <c r="C5" i="20"/>
  <c r="D5" i="20"/>
  <c r="E5" i="20"/>
  <c r="F5" i="20"/>
  <c r="G5" i="20"/>
  <c r="H5" i="20"/>
  <c r="I5" i="20"/>
  <c r="J5" i="20"/>
  <c r="K5" i="20"/>
  <c r="L5" i="20"/>
  <c r="C41" i="20"/>
  <c r="D41" i="20"/>
  <c r="E41" i="20"/>
  <c r="F41" i="20"/>
  <c r="G41" i="20"/>
  <c r="H41" i="20"/>
  <c r="I41" i="20"/>
  <c r="J41" i="20"/>
  <c r="K41" i="20"/>
  <c r="L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E77" i="20"/>
  <c r="F77" i="20"/>
  <c r="H77" i="20"/>
  <c r="I77" i="20"/>
  <c r="B78" i="20"/>
  <c r="C78" i="20"/>
  <c r="G78" i="20"/>
  <c r="J78" i="20"/>
  <c r="B79" i="20"/>
  <c r="C79" i="20"/>
  <c r="G79" i="20"/>
  <c r="J79" i="20"/>
  <c r="B80" i="20"/>
  <c r="C80" i="20"/>
  <c r="G80" i="20"/>
  <c r="J80" i="20"/>
  <c r="B81" i="20"/>
  <c r="C81" i="20"/>
  <c r="G81" i="20"/>
  <c r="J81" i="20"/>
  <c r="B82" i="20"/>
  <c r="C82" i="20"/>
  <c r="G82" i="20"/>
  <c r="J82" i="20"/>
  <c r="B83" i="20"/>
  <c r="C83" i="20"/>
  <c r="G83" i="20"/>
  <c r="J83" i="20"/>
  <c r="B84" i="20"/>
  <c r="C84" i="20"/>
  <c r="G84" i="20"/>
  <c r="J84" i="20"/>
  <c r="B85" i="20"/>
  <c r="C85" i="20"/>
  <c r="G85" i="20"/>
  <c r="J85" i="20"/>
  <c r="B86" i="20"/>
  <c r="C86" i="20"/>
  <c r="J86" i="20"/>
  <c r="B87" i="20"/>
  <c r="C87" i="20"/>
  <c r="G87" i="20"/>
  <c r="J87" i="20"/>
  <c r="B88" i="20"/>
  <c r="C88" i="20"/>
  <c r="G88" i="20"/>
  <c r="J88" i="20"/>
  <c r="B89" i="20"/>
  <c r="C89" i="20"/>
  <c r="G89" i="20"/>
  <c r="J89" i="20"/>
  <c r="B90" i="20"/>
  <c r="C90" i="20"/>
  <c r="G90" i="20"/>
  <c r="J90" i="20"/>
  <c r="B91" i="20"/>
  <c r="C91" i="20"/>
  <c r="G91" i="20"/>
  <c r="J91" i="20"/>
  <c r="C5" i="13"/>
  <c r="D5" i="13"/>
  <c r="E5" i="13"/>
  <c r="F5" i="13"/>
  <c r="G5" i="13"/>
  <c r="H5" i="13"/>
  <c r="I5" i="13"/>
  <c r="J5" i="13"/>
  <c r="K5" i="13"/>
  <c r="L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C39" i="13"/>
  <c r="D39" i="13"/>
  <c r="E39" i="13"/>
  <c r="F39" i="13"/>
  <c r="G39" i="13"/>
  <c r="H39" i="13"/>
  <c r="I39" i="13"/>
  <c r="J39" i="13"/>
  <c r="K39" i="13"/>
  <c r="L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E76" i="13"/>
  <c r="F76" i="13"/>
  <c r="H76" i="13"/>
  <c r="I76" i="13"/>
  <c r="K76" i="13"/>
  <c r="L76" i="13"/>
  <c r="B77" i="13"/>
  <c r="C77" i="13"/>
  <c r="G77" i="13"/>
  <c r="J77" i="13"/>
  <c r="M77" i="13"/>
  <c r="B78" i="13"/>
  <c r="C78" i="13"/>
  <c r="G78" i="13"/>
  <c r="J78" i="13"/>
  <c r="M78" i="13"/>
  <c r="B79" i="13"/>
  <c r="C79" i="13"/>
  <c r="G79" i="13"/>
  <c r="J79" i="13"/>
  <c r="M79" i="13"/>
  <c r="B80" i="13"/>
  <c r="C80" i="13"/>
  <c r="G80" i="13"/>
  <c r="J80" i="13"/>
  <c r="M80" i="13"/>
  <c r="B81" i="13"/>
  <c r="C81" i="13"/>
  <c r="G81" i="13"/>
  <c r="J81" i="13"/>
  <c r="M81" i="13"/>
  <c r="B82" i="13"/>
  <c r="C82" i="13"/>
  <c r="G82" i="13"/>
  <c r="J82" i="13"/>
  <c r="M82" i="13"/>
  <c r="B83" i="13"/>
  <c r="C83" i="13"/>
  <c r="G83" i="13"/>
  <c r="J83" i="13"/>
  <c r="M83" i="13"/>
  <c r="B84" i="13"/>
  <c r="C84" i="13"/>
  <c r="G84" i="13"/>
  <c r="J84" i="13"/>
  <c r="M84" i="13"/>
  <c r="B85" i="13"/>
  <c r="C85" i="13"/>
  <c r="G85" i="13"/>
  <c r="J85" i="13"/>
  <c r="M85" i="13"/>
  <c r="B86" i="13"/>
  <c r="C86" i="13"/>
  <c r="G86" i="13"/>
  <c r="J86" i="13"/>
  <c r="M86" i="13"/>
  <c r="B87" i="13"/>
  <c r="C87" i="13"/>
  <c r="G87" i="13"/>
  <c r="J87" i="13"/>
  <c r="M87" i="13"/>
  <c r="B88" i="13"/>
  <c r="C88" i="13"/>
  <c r="G88" i="13"/>
  <c r="J88" i="13"/>
  <c r="M88" i="13"/>
  <c r="B89" i="13"/>
  <c r="C89" i="13"/>
  <c r="G89" i="13"/>
  <c r="J89" i="13"/>
  <c r="M89" i="13"/>
  <c r="B90" i="13"/>
  <c r="C90" i="13"/>
  <c r="G90" i="13"/>
  <c r="J90" i="13"/>
  <c r="M90" i="13"/>
  <c r="C6" i="14"/>
  <c r="D6" i="14"/>
  <c r="E6" i="14"/>
  <c r="F6" i="14"/>
  <c r="G6" i="14"/>
  <c r="H6" i="14"/>
  <c r="I6" i="14"/>
  <c r="K6" i="14"/>
  <c r="L6" i="14"/>
  <c r="M6" i="14"/>
  <c r="N6" i="14"/>
  <c r="O6" i="14"/>
  <c r="P6" i="14"/>
  <c r="B7" i="14"/>
  <c r="J7" i="14"/>
  <c r="B8" i="14"/>
  <c r="J8" i="14"/>
  <c r="B9" i="14"/>
  <c r="J9" i="14"/>
  <c r="B10" i="14"/>
  <c r="J10" i="14"/>
  <c r="B11" i="14"/>
  <c r="J11" i="14"/>
  <c r="B12" i="14"/>
  <c r="B13" i="14"/>
  <c r="J13" i="14"/>
  <c r="B14" i="14"/>
  <c r="J14" i="14"/>
  <c r="B15" i="14"/>
  <c r="J15" i="14"/>
  <c r="B16" i="14"/>
  <c r="J16" i="14"/>
  <c r="B17" i="14"/>
  <c r="J17" i="14"/>
  <c r="B18" i="14"/>
  <c r="J18" i="14"/>
  <c r="B19" i="14"/>
  <c r="J19" i="14"/>
  <c r="B20" i="14"/>
  <c r="J20" i="14"/>
  <c r="E42" i="14"/>
  <c r="F42" i="14"/>
  <c r="H42" i="14"/>
  <c r="I42" i="14"/>
  <c r="L42" i="14"/>
  <c r="M42" i="14"/>
  <c r="N42" i="14"/>
  <c r="O42" i="14"/>
  <c r="P42" i="14"/>
  <c r="B43" i="14"/>
  <c r="C43" i="14"/>
  <c r="G43" i="14"/>
  <c r="J43" i="14"/>
  <c r="K43" i="14"/>
  <c r="B44" i="14"/>
  <c r="C44" i="14"/>
  <c r="G44" i="14"/>
  <c r="J44" i="14"/>
  <c r="K44" i="14"/>
  <c r="B45" i="14"/>
  <c r="C45" i="14"/>
  <c r="G45" i="14"/>
  <c r="J45" i="14"/>
  <c r="K45" i="14"/>
  <c r="B46" i="14"/>
  <c r="C46" i="14"/>
  <c r="G46" i="14"/>
  <c r="J46" i="14"/>
  <c r="B47" i="14"/>
  <c r="C47" i="14"/>
  <c r="G47" i="14"/>
  <c r="J47" i="14"/>
  <c r="B48" i="14"/>
  <c r="C48" i="14"/>
  <c r="G48" i="14"/>
  <c r="J48" i="14"/>
  <c r="K48" i="14"/>
  <c r="B49" i="14"/>
  <c r="C49" i="14"/>
  <c r="G49" i="14"/>
  <c r="J49" i="14"/>
  <c r="K49" i="14"/>
  <c r="B50" i="14"/>
  <c r="C50" i="14"/>
  <c r="G50" i="14"/>
  <c r="B51" i="14"/>
  <c r="C51" i="14"/>
  <c r="G51" i="14"/>
  <c r="J51" i="14"/>
  <c r="K51" i="14"/>
  <c r="B52" i="14"/>
  <c r="C52" i="14"/>
  <c r="G52" i="14"/>
  <c r="J52" i="14"/>
  <c r="K52" i="14"/>
  <c r="B53" i="14"/>
  <c r="C53" i="14"/>
  <c r="G53" i="14"/>
  <c r="J53" i="14"/>
  <c r="K53" i="14"/>
  <c r="B54" i="14"/>
  <c r="C54" i="14"/>
  <c r="G54" i="14"/>
  <c r="J54" i="14"/>
  <c r="K54" i="14"/>
  <c r="B55" i="14"/>
  <c r="C55" i="14"/>
  <c r="G55" i="14"/>
  <c r="J55" i="14"/>
  <c r="K55" i="14"/>
  <c r="B56" i="14"/>
  <c r="C56" i="14"/>
  <c r="G56" i="14"/>
  <c r="J56" i="14"/>
  <c r="K56" i="14"/>
  <c r="C5" i="9"/>
  <c r="D5" i="9"/>
  <c r="E5" i="9"/>
  <c r="F5" i="9"/>
  <c r="G5" i="9"/>
  <c r="H5" i="9"/>
  <c r="I5" i="9"/>
  <c r="K5" i="9"/>
  <c r="L5" i="9"/>
  <c r="M5" i="9"/>
  <c r="N5" i="9"/>
  <c r="O5" i="9"/>
  <c r="P5" i="9"/>
  <c r="B6" i="9"/>
  <c r="R6" i="9"/>
  <c r="S6" i="9"/>
  <c r="T6" i="9"/>
  <c r="U6" i="9"/>
  <c r="V6" i="9"/>
  <c r="W6" i="9"/>
  <c r="X6" i="9"/>
  <c r="Z6" i="9"/>
  <c r="AA6" i="9"/>
  <c r="AB6" i="9"/>
  <c r="AC6" i="9"/>
  <c r="AD6" i="9"/>
  <c r="AE6" i="9"/>
  <c r="B7" i="9"/>
  <c r="R7" i="9"/>
  <c r="T7" i="9"/>
  <c r="U7" i="9"/>
  <c r="V7" i="9"/>
  <c r="W7" i="9"/>
  <c r="X7" i="9"/>
  <c r="Z7" i="9"/>
  <c r="AA7" i="9"/>
  <c r="AB7" i="9"/>
  <c r="AC7" i="9"/>
  <c r="AD7" i="9"/>
  <c r="AE7" i="9"/>
  <c r="B8" i="9"/>
  <c r="R8" i="9"/>
  <c r="S8" i="9"/>
  <c r="T8" i="9"/>
  <c r="U8" i="9"/>
  <c r="V8" i="9"/>
  <c r="W8" i="9"/>
  <c r="X8" i="9"/>
  <c r="Z8" i="9"/>
  <c r="AA8" i="9"/>
  <c r="AB8" i="9"/>
  <c r="AC8" i="9"/>
  <c r="AD8" i="9"/>
  <c r="AE8" i="9"/>
  <c r="B9" i="9"/>
  <c r="R9" i="9"/>
  <c r="S9" i="9"/>
  <c r="T9" i="9"/>
  <c r="U9" i="9"/>
  <c r="V9" i="9"/>
  <c r="W9" i="9"/>
  <c r="X9" i="9"/>
  <c r="Z9" i="9"/>
  <c r="AA9" i="9"/>
  <c r="AB9" i="9"/>
  <c r="AC9" i="9"/>
  <c r="AD9" i="9"/>
  <c r="AE9" i="9"/>
  <c r="B10" i="9"/>
  <c r="R10" i="9"/>
  <c r="S10" i="9"/>
  <c r="T10" i="9"/>
  <c r="U10" i="9"/>
  <c r="V10" i="9"/>
  <c r="W10" i="9"/>
  <c r="X10" i="9"/>
  <c r="Z10" i="9"/>
  <c r="AA10" i="9"/>
  <c r="AB10" i="9"/>
  <c r="AC10" i="9"/>
  <c r="AD10" i="9"/>
  <c r="AE10" i="9"/>
  <c r="B11" i="9"/>
  <c r="R11" i="9"/>
  <c r="S11" i="9"/>
  <c r="T11" i="9"/>
  <c r="U11" i="9"/>
  <c r="V11" i="9"/>
  <c r="W11" i="9"/>
  <c r="X11" i="9"/>
  <c r="Z11" i="9"/>
  <c r="AA11" i="9"/>
  <c r="AB11" i="9"/>
  <c r="AC11" i="9"/>
  <c r="AD11" i="9"/>
  <c r="AE11" i="9"/>
  <c r="B12" i="9"/>
  <c r="R12" i="9"/>
  <c r="S12" i="9"/>
  <c r="T12" i="9"/>
  <c r="U12" i="9"/>
  <c r="V12" i="9"/>
  <c r="W12" i="9"/>
  <c r="X12" i="9"/>
  <c r="Z12" i="9"/>
  <c r="AA12" i="9"/>
  <c r="AB12" i="9"/>
  <c r="AC12" i="9"/>
  <c r="AD12" i="9"/>
  <c r="AE12" i="9"/>
  <c r="B13" i="9"/>
  <c r="R13" i="9"/>
  <c r="S13" i="9"/>
  <c r="T13" i="9"/>
  <c r="U13" i="9"/>
  <c r="V13" i="9"/>
  <c r="W13" i="9"/>
  <c r="X13" i="9"/>
  <c r="Z13" i="9"/>
  <c r="AA13" i="9"/>
  <c r="AC13" i="9"/>
  <c r="AD13" i="9"/>
  <c r="AE13" i="9"/>
  <c r="B14" i="9"/>
  <c r="R14" i="9"/>
  <c r="S14" i="9"/>
  <c r="T14" i="9"/>
  <c r="U14" i="9"/>
  <c r="V14" i="9"/>
  <c r="W14" i="9"/>
  <c r="X14" i="9"/>
  <c r="Z14" i="9"/>
  <c r="AA14" i="9"/>
  <c r="AB14" i="9"/>
  <c r="AC14" i="9"/>
  <c r="AD14" i="9"/>
  <c r="AE14" i="9"/>
  <c r="B15" i="9"/>
  <c r="R15" i="9"/>
  <c r="S15" i="9"/>
  <c r="T15" i="9"/>
  <c r="U15" i="9"/>
  <c r="V15" i="9"/>
  <c r="W15" i="9"/>
  <c r="X15" i="9"/>
  <c r="Z15" i="9"/>
  <c r="AA15" i="9"/>
  <c r="AB15" i="9"/>
  <c r="AC15" i="9"/>
  <c r="AD15" i="9"/>
  <c r="AE15" i="9"/>
  <c r="B16" i="9"/>
  <c r="R16" i="9"/>
  <c r="S16" i="9"/>
  <c r="T16" i="9"/>
  <c r="U16" i="9"/>
  <c r="V16" i="9"/>
  <c r="W16" i="9"/>
  <c r="X16" i="9"/>
  <c r="Z16" i="9"/>
  <c r="AA16" i="9"/>
  <c r="AB16" i="9"/>
  <c r="AC16" i="9"/>
  <c r="AD16" i="9"/>
  <c r="AE16" i="9"/>
  <c r="B17" i="9"/>
  <c r="S17" i="9"/>
  <c r="T17" i="9"/>
  <c r="U17" i="9"/>
  <c r="V17" i="9"/>
  <c r="W17" i="9"/>
  <c r="X17" i="9"/>
  <c r="Z17" i="9"/>
  <c r="AA17" i="9"/>
  <c r="AB17" i="9"/>
  <c r="AC17" i="9"/>
  <c r="AD17" i="9"/>
  <c r="AE17" i="9"/>
  <c r="B18" i="9"/>
  <c r="R18" i="9"/>
  <c r="S18" i="9"/>
  <c r="T18" i="9"/>
  <c r="U18" i="9"/>
  <c r="V18" i="9"/>
  <c r="W18" i="9"/>
  <c r="X18" i="9"/>
  <c r="Z18" i="9"/>
  <c r="AA18" i="9"/>
  <c r="AB18" i="9"/>
  <c r="AC18" i="9"/>
  <c r="AD18" i="9"/>
  <c r="AE18" i="9"/>
  <c r="B19" i="9"/>
  <c r="R19" i="9"/>
  <c r="S19" i="9"/>
  <c r="T19" i="9"/>
  <c r="U19" i="9"/>
  <c r="V19" i="9"/>
  <c r="W19" i="9"/>
  <c r="X19" i="9"/>
  <c r="Z19" i="9"/>
  <c r="AA19" i="9"/>
  <c r="AB19" i="9"/>
  <c r="AC19" i="9"/>
  <c r="AD19" i="9"/>
  <c r="AE19" i="9"/>
  <c r="C40" i="9"/>
  <c r="D40" i="9"/>
  <c r="E40" i="9"/>
  <c r="F40" i="9"/>
  <c r="G40" i="9"/>
  <c r="H40" i="9"/>
  <c r="I40" i="9"/>
  <c r="K40" i="9"/>
  <c r="L40" i="9"/>
  <c r="M40" i="9"/>
  <c r="N40" i="9"/>
  <c r="O40" i="9"/>
  <c r="P40" i="9"/>
  <c r="B41" i="9"/>
  <c r="T77" i="8" s="1"/>
  <c r="R41" i="9"/>
  <c r="S41" i="9"/>
  <c r="T41" i="9"/>
  <c r="U41" i="9"/>
  <c r="V41" i="9"/>
  <c r="W41" i="9"/>
  <c r="Z41" i="9"/>
  <c r="AA41" i="9"/>
  <c r="AB41" i="9"/>
  <c r="AC41" i="9"/>
  <c r="AD41" i="9"/>
  <c r="AE41" i="9"/>
  <c r="B42" i="9"/>
  <c r="R42" i="9"/>
  <c r="S42" i="9"/>
  <c r="T42" i="9"/>
  <c r="U42" i="9"/>
  <c r="V42" i="9"/>
  <c r="W42" i="9"/>
  <c r="Z42" i="9"/>
  <c r="AA42" i="9"/>
  <c r="AB42" i="9"/>
  <c r="AC42" i="9"/>
  <c r="AD42" i="9"/>
  <c r="AE42" i="9"/>
  <c r="B43" i="9"/>
  <c r="T79" i="8" s="1"/>
  <c r="R43" i="9"/>
  <c r="S43" i="9"/>
  <c r="T43" i="9"/>
  <c r="U43" i="9"/>
  <c r="V43" i="9"/>
  <c r="W43" i="9"/>
  <c r="Z43" i="9"/>
  <c r="AA43" i="9"/>
  <c r="AB43" i="9"/>
  <c r="AC43" i="9"/>
  <c r="AD43" i="9"/>
  <c r="AE43" i="9"/>
  <c r="B44" i="9"/>
  <c r="T80" i="8" s="1"/>
  <c r="R44" i="9"/>
  <c r="S44" i="9"/>
  <c r="T44" i="9"/>
  <c r="U44" i="9"/>
  <c r="V44" i="9"/>
  <c r="W44" i="9"/>
  <c r="Z44" i="9"/>
  <c r="AA44" i="9"/>
  <c r="AB44" i="9"/>
  <c r="AC44" i="9"/>
  <c r="AD44" i="9"/>
  <c r="AE44" i="9"/>
  <c r="B45" i="9"/>
  <c r="R45" i="9"/>
  <c r="S45" i="9"/>
  <c r="T45" i="9"/>
  <c r="U45" i="9"/>
  <c r="V45" i="9"/>
  <c r="W45" i="9"/>
  <c r="Z45" i="9"/>
  <c r="AA45" i="9"/>
  <c r="AB45" i="9"/>
  <c r="AC45" i="9"/>
  <c r="AD45" i="9"/>
  <c r="AE45" i="9"/>
  <c r="B46" i="9"/>
  <c r="R46" i="9"/>
  <c r="S46" i="9"/>
  <c r="T46" i="9"/>
  <c r="U46" i="9"/>
  <c r="V46" i="9"/>
  <c r="W46" i="9"/>
  <c r="Z46" i="9"/>
  <c r="AA46" i="9"/>
  <c r="AB46" i="9"/>
  <c r="AC46" i="9"/>
  <c r="AD46" i="9"/>
  <c r="AE46" i="9"/>
  <c r="B47" i="9"/>
  <c r="R47" i="9"/>
  <c r="S47" i="9"/>
  <c r="T47" i="9"/>
  <c r="U47" i="9"/>
  <c r="V47" i="9"/>
  <c r="W47" i="9"/>
  <c r="Z47" i="9"/>
  <c r="AA47" i="9"/>
  <c r="AB47" i="9"/>
  <c r="AC47" i="9"/>
  <c r="AD47" i="9"/>
  <c r="AE47" i="9"/>
  <c r="B48" i="9"/>
  <c r="R48" i="9"/>
  <c r="S48" i="9"/>
  <c r="T48" i="9"/>
  <c r="U48" i="9"/>
  <c r="V48" i="9"/>
  <c r="W48" i="9"/>
  <c r="Z48" i="9"/>
  <c r="AA48" i="9"/>
  <c r="AB48" i="9"/>
  <c r="AC48" i="9"/>
  <c r="AD48" i="9"/>
  <c r="AE48" i="9"/>
  <c r="B49" i="9"/>
  <c r="R49" i="9"/>
  <c r="S49" i="9"/>
  <c r="T49" i="9"/>
  <c r="U49" i="9"/>
  <c r="V49" i="9"/>
  <c r="W49" i="9"/>
  <c r="Z49" i="9"/>
  <c r="AA49" i="9"/>
  <c r="AB49" i="9"/>
  <c r="AC49" i="9"/>
  <c r="AD49" i="9"/>
  <c r="AE49" i="9"/>
  <c r="B50" i="9"/>
  <c r="R50" i="9"/>
  <c r="S50" i="9"/>
  <c r="T50" i="9"/>
  <c r="U50" i="9"/>
  <c r="V50" i="9"/>
  <c r="W50" i="9"/>
  <c r="Z50" i="9"/>
  <c r="AA50" i="9"/>
  <c r="AB50" i="9"/>
  <c r="AC50" i="9"/>
  <c r="AD50" i="9"/>
  <c r="AE50" i="9"/>
  <c r="B51" i="9"/>
  <c r="R51" i="9"/>
  <c r="S51" i="9"/>
  <c r="T51" i="9"/>
  <c r="U51" i="9"/>
  <c r="V51" i="9"/>
  <c r="W51" i="9"/>
  <c r="Z51" i="9"/>
  <c r="AA51" i="9"/>
  <c r="AB51" i="9"/>
  <c r="AC51" i="9"/>
  <c r="AD51" i="9"/>
  <c r="AE51" i="9"/>
  <c r="B52" i="9"/>
  <c r="T88" i="8" s="1"/>
  <c r="R52" i="9"/>
  <c r="S52" i="9"/>
  <c r="T52" i="9"/>
  <c r="U52" i="9"/>
  <c r="V52" i="9"/>
  <c r="W52" i="9"/>
  <c r="Z52" i="9"/>
  <c r="AA52" i="9"/>
  <c r="AB52" i="9"/>
  <c r="AC52" i="9"/>
  <c r="AD52" i="9"/>
  <c r="AE52" i="9"/>
  <c r="B53" i="9"/>
  <c r="R53" i="9"/>
  <c r="S53" i="9"/>
  <c r="T53" i="9"/>
  <c r="U53" i="9"/>
  <c r="V53" i="9"/>
  <c r="W53" i="9"/>
  <c r="Z53" i="9"/>
  <c r="AA53" i="9"/>
  <c r="AB53" i="9"/>
  <c r="AC53" i="9"/>
  <c r="AD53" i="9"/>
  <c r="AE53" i="9"/>
  <c r="B54" i="9"/>
  <c r="R54" i="9"/>
  <c r="S54" i="9"/>
  <c r="T54" i="9"/>
  <c r="U54" i="9"/>
  <c r="V54" i="9"/>
  <c r="W54" i="9"/>
  <c r="Z54" i="9"/>
  <c r="AA54" i="9"/>
  <c r="AB54" i="9"/>
  <c r="AC54" i="9"/>
  <c r="AD54" i="9"/>
  <c r="AE54" i="9"/>
  <c r="C5" i="12"/>
  <c r="D5" i="12"/>
  <c r="E5" i="12"/>
  <c r="F5" i="12"/>
  <c r="G5" i="12"/>
  <c r="H5" i="12"/>
  <c r="I5" i="12"/>
  <c r="J5" i="12"/>
  <c r="K5" i="12"/>
  <c r="L5" i="12"/>
  <c r="N6" i="12"/>
  <c r="O6" i="12"/>
  <c r="P6" i="12"/>
  <c r="Q6" i="12"/>
  <c r="R6" i="12"/>
  <c r="S6" i="12"/>
  <c r="T6" i="12"/>
  <c r="U6" i="12"/>
  <c r="V6" i="12"/>
  <c r="W6" i="12"/>
  <c r="N7" i="12"/>
  <c r="O7" i="12"/>
  <c r="P7" i="12"/>
  <c r="Q7" i="12"/>
  <c r="R7" i="12"/>
  <c r="S7" i="12"/>
  <c r="T7" i="12"/>
  <c r="U7" i="12"/>
  <c r="V7" i="12"/>
  <c r="W7" i="12"/>
  <c r="N8" i="12"/>
  <c r="O8" i="12"/>
  <c r="P8" i="12"/>
  <c r="Q8" i="12"/>
  <c r="R8" i="12"/>
  <c r="S8" i="12"/>
  <c r="T8" i="12"/>
  <c r="U8" i="12"/>
  <c r="V8" i="12"/>
  <c r="W8" i="12"/>
  <c r="N9" i="12"/>
  <c r="O9" i="12"/>
  <c r="P9" i="12"/>
  <c r="Q9" i="12"/>
  <c r="R9" i="12"/>
  <c r="S9" i="12"/>
  <c r="T9" i="12"/>
  <c r="U9" i="12"/>
  <c r="V9" i="12"/>
  <c r="W9" i="12"/>
  <c r="N10" i="12"/>
  <c r="O10" i="12"/>
  <c r="P10" i="12"/>
  <c r="Q10" i="12"/>
  <c r="R10" i="12"/>
  <c r="S10" i="12"/>
  <c r="T10" i="12"/>
  <c r="U10" i="12"/>
  <c r="V10" i="12"/>
  <c r="W10" i="12"/>
  <c r="N11" i="12"/>
  <c r="O11" i="12"/>
  <c r="P11" i="12"/>
  <c r="Q11" i="12"/>
  <c r="R11" i="12"/>
  <c r="S11" i="12"/>
  <c r="T11" i="12"/>
  <c r="U11" i="12"/>
  <c r="V11" i="12"/>
  <c r="W11" i="12"/>
  <c r="N12" i="12"/>
  <c r="O12" i="12"/>
  <c r="P12" i="12"/>
  <c r="Q12" i="12"/>
  <c r="R12" i="12"/>
  <c r="S12" i="12"/>
  <c r="T12" i="12"/>
  <c r="U12" i="12"/>
  <c r="V12" i="12"/>
  <c r="W12" i="12"/>
  <c r="N13" i="12"/>
  <c r="O13" i="12"/>
  <c r="P13" i="12"/>
  <c r="Q13" i="12"/>
  <c r="R13" i="12"/>
  <c r="S13" i="12"/>
  <c r="T13" i="12"/>
  <c r="U13" i="12"/>
  <c r="V13" i="12"/>
  <c r="W13" i="12"/>
  <c r="N14" i="12"/>
  <c r="O14" i="12"/>
  <c r="P14" i="12"/>
  <c r="Q14" i="12"/>
  <c r="R14" i="12"/>
  <c r="S14" i="12"/>
  <c r="T14" i="12"/>
  <c r="U14" i="12"/>
  <c r="V14" i="12"/>
  <c r="W14" i="12"/>
  <c r="N15" i="12"/>
  <c r="O15" i="12"/>
  <c r="P15" i="12"/>
  <c r="Q15" i="12"/>
  <c r="R15" i="12"/>
  <c r="S15" i="12"/>
  <c r="T15" i="12"/>
  <c r="U15" i="12"/>
  <c r="V15" i="12"/>
  <c r="W15" i="12"/>
  <c r="N16" i="12"/>
  <c r="O16" i="12"/>
  <c r="P16" i="12"/>
  <c r="Q16" i="12"/>
  <c r="R16" i="12"/>
  <c r="S16" i="12"/>
  <c r="T16" i="12"/>
  <c r="U16" i="12"/>
  <c r="V16" i="12"/>
  <c r="W16" i="12"/>
  <c r="N17" i="12"/>
  <c r="O17" i="12"/>
  <c r="P17" i="12"/>
  <c r="Q17" i="12"/>
  <c r="R17" i="12"/>
  <c r="S17" i="12"/>
  <c r="T17" i="12"/>
  <c r="U17" i="12"/>
  <c r="V17" i="12"/>
  <c r="W17" i="12"/>
  <c r="N18" i="12"/>
  <c r="O18" i="12"/>
  <c r="P18" i="12"/>
  <c r="Q18" i="12"/>
  <c r="R18" i="12"/>
  <c r="S18" i="12"/>
  <c r="T18" i="12"/>
  <c r="U18" i="12"/>
  <c r="V18" i="12"/>
  <c r="W18" i="12"/>
  <c r="N19" i="12"/>
  <c r="O19" i="12"/>
  <c r="P19" i="12"/>
  <c r="Q19" i="12"/>
  <c r="R19" i="12"/>
  <c r="S19" i="12"/>
  <c r="T19" i="12"/>
  <c r="U19" i="12"/>
  <c r="V19" i="12"/>
  <c r="W19" i="12"/>
  <c r="C39" i="12"/>
  <c r="D39" i="12"/>
  <c r="E39" i="12"/>
  <c r="F39" i="12"/>
  <c r="G39" i="12"/>
  <c r="H39" i="12"/>
  <c r="I39" i="12"/>
  <c r="J39" i="12"/>
  <c r="K39" i="12"/>
  <c r="L39" i="12"/>
  <c r="B40" i="12"/>
  <c r="N40" i="12"/>
  <c r="O40" i="12"/>
  <c r="P40" i="12"/>
  <c r="Q40" i="12"/>
  <c r="R40" i="12"/>
  <c r="S40" i="12"/>
  <c r="T40" i="12"/>
  <c r="U40" i="12"/>
  <c r="V40" i="12"/>
  <c r="W40" i="12"/>
  <c r="B41" i="12"/>
  <c r="N41" i="12"/>
  <c r="O41" i="12"/>
  <c r="P41" i="12"/>
  <c r="Q41" i="12"/>
  <c r="R41" i="12"/>
  <c r="S41" i="12"/>
  <c r="T41" i="12"/>
  <c r="U41" i="12"/>
  <c r="V41" i="12"/>
  <c r="W41" i="12"/>
  <c r="B42" i="12"/>
  <c r="N42" i="12"/>
  <c r="O42" i="12"/>
  <c r="P42" i="12"/>
  <c r="Q42" i="12"/>
  <c r="R42" i="12"/>
  <c r="S42" i="12"/>
  <c r="T42" i="12"/>
  <c r="U42" i="12"/>
  <c r="V42" i="12"/>
  <c r="W42" i="12"/>
  <c r="B43" i="12"/>
  <c r="N43" i="12"/>
  <c r="O43" i="12"/>
  <c r="P43" i="12"/>
  <c r="Q43" i="12"/>
  <c r="R43" i="12"/>
  <c r="S43" i="12"/>
  <c r="T43" i="12"/>
  <c r="U43" i="12"/>
  <c r="V43" i="12"/>
  <c r="W43" i="12"/>
  <c r="B44" i="12"/>
  <c r="N44" i="12"/>
  <c r="O44" i="12"/>
  <c r="P44" i="12"/>
  <c r="Q44" i="12"/>
  <c r="R44" i="12"/>
  <c r="S44" i="12"/>
  <c r="T44" i="12"/>
  <c r="U44" i="12"/>
  <c r="V44" i="12"/>
  <c r="W44" i="12"/>
  <c r="B45" i="12"/>
  <c r="N45" i="12"/>
  <c r="O45" i="12"/>
  <c r="P45" i="12"/>
  <c r="Q45" i="12"/>
  <c r="R45" i="12"/>
  <c r="S45" i="12"/>
  <c r="T45" i="12"/>
  <c r="U45" i="12"/>
  <c r="V45" i="12"/>
  <c r="W45" i="12"/>
  <c r="B46" i="12"/>
  <c r="N46" i="12"/>
  <c r="O46" i="12"/>
  <c r="P46" i="12"/>
  <c r="Q46" i="12"/>
  <c r="R46" i="12"/>
  <c r="S46" i="12"/>
  <c r="T46" i="12"/>
  <c r="U46" i="12"/>
  <c r="V46" i="12"/>
  <c r="W46" i="12"/>
  <c r="B47" i="12"/>
  <c r="N47" i="12"/>
  <c r="O47" i="12"/>
  <c r="P47" i="12"/>
  <c r="Q47" i="12"/>
  <c r="R47" i="12"/>
  <c r="S47" i="12"/>
  <c r="T47" i="12"/>
  <c r="U47" i="12"/>
  <c r="V47" i="12"/>
  <c r="W47" i="12"/>
  <c r="B48" i="12"/>
  <c r="N48" i="12"/>
  <c r="O48" i="12"/>
  <c r="P48" i="12"/>
  <c r="Q48" i="12"/>
  <c r="R48" i="12"/>
  <c r="S48" i="12"/>
  <c r="T48" i="12"/>
  <c r="U48" i="12"/>
  <c r="V48" i="12"/>
  <c r="W48" i="12"/>
  <c r="B49" i="12"/>
  <c r="N49" i="12"/>
  <c r="O49" i="12"/>
  <c r="P49" i="12"/>
  <c r="Q49" i="12"/>
  <c r="R49" i="12"/>
  <c r="S49" i="12"/>
  <c r="T49" i="12"/>
  <c r="U49" i="12"/>
  <c r="V49" i="12"/>
  <c r="W49" i="12"/>
  <c r="B50" i="12"/>
  <c r="N50" i="12"/>
  <c r="O50" i="12"/>
  <c r="P50" i="12"/>
  <c r="Q50" i="12"/>
  <c r="R50" i="12"/>
  <c r="S50" i="12"/>
  <c r="T50" i="12"/>
  <c r="U50" i="12"/>
  <c r="V50" i="12"/>
  <c r="W50" i="12"/>
  <c r="B51" i="12"/>
  <c r="N51" i="12"/>
  <c r="O51" i="12"/>
  <c r="P51" i="12"/>
  <c r="Q51" i="12"/>
  <c r="R51" i="12"/>
  <c r="S51" i="12"/>
  <c r="T51" i="12"/>
  <c r="U51" i="12"/>
  <c r="V51" i="12"/>
  <c r="W51" i="12"/>
  <c r="B52" i="12"/>
  <c r="N52" i="12"/>
  <c r="O52" i="12"/>
  <c r="P52" i="12"/>
  <c r="Q52" i="12"/>
  <c r="R52" i="12"/>
  <c r="S52" i="12"/>
  <c r="T52" i="12"/>
  <c r="U52" i="12"/>
  <c r="V52" i="12"/>
  <c r="W52" i="12"/>
  <c r="B53" i="12"/>
  <c r="N53" i="12"/>
  <c r="O53" i="12"/>
  <c r="P53" i="12"/>
  <c r="Q53" i="12"/>
  <c r="R53" i="12"/>
  <c r="S53" i="12"/>
  <c r="T53" i="12"/>
  <c r="U53" i="12"/>
  <c r="V53" i="12"/>
  <c r="W53" i="12"/>
  <c r="E76" i="12"/>
  <c r="F76" i="12"/>
  <c r="H76" i="12"/>
  <c r="I76" i="12"/>
  <c r="K76" i="12"/>
  <c r="L76" i="12"/>
  <c r="B77" i="12"/>
  <c r="C77" i="12"/>
  <c r="G77" i="12"/>
  <c r="J77" i="12"/>
  <c r="M77" i="12"/>
  <c r="B78" i="12"/>
  <c r="C78" i="12"/>
  <c r="G78" i="12"/>
  <c r="J78" i="12"/>
  <c r="M78" i="12"/>
  <c r="B79" i="12"/>
  <c r="C79" i="12"/>
  <c r="G79" i="12"/>
  <c r="J79" i="12"/>
  <c r="B80" i="12"/>
  <c r="C80" i="12"/>
  <c r="G80" i="12"/>
  <c r="J80" i="12"/>
  <c r="B81" i="12"/>
  <c r="C81" i="12"/>
  <c r="G81" i="12"/>
  <c r="J81" i="12"/>
  <c r="B82" i="12"/>
  <c r="C82" i="12"/>
  <c r="G82" i="12"/>
  <c r="J82" i="12"/>
  <c r="M82" i="12"/>
  <c r="B83" i="12"/>
  <c r="C83" i="12"/>
  <c r="G83" i="12"/>
  <c r="J83" i="12"/>
  <c r="M83" i="12"/>
  <c r="B84" i="12"/>
  <c r="C84" i="12"/>
  <c r="G84" i="12"/>
  <c r="J84" i="12"/>
  <c r="M84" i="12"/>
  <c r="B85" i="12"/>
  <c r="C85" i="12"/>
  <c r="G85" i="12"/>
  <c r="J85" i="12"/>
  <c r="M85" i="12"/>
  <c r="B86" i="12"/>
  <c r="C86" i="12"/>
  <c r="G86" i="12"/>
  <c r="J86" i="12"/>
  <c r="M86" i="12"/>
  <c r="B87" i="12"/>
  <c r="C87" i="12"/>
  <c r="G87" i="12"/>
  <c r="J87" i="12"/>
  <c r="M87" i="12"/>
  <c r="B88" i="12"/>
  <c r="C88" i="12"/>
  <c r="G88" i="12"/>
  <c r="J88" i="12"/>
  <c r="B89" i="12"/>
  <c r="C89" i="12"/>
  <c r="G89" i="12"/>
  <c r="J89" i="12"/>
  <c r="M89" i="12"/>
  <c r="B90" i="12"/>
  <c r="C90" i="12"/>
  <c r="G90" i="12"/>
  <c r="J90" i="12"/>
  <c r="M90" i="12"/>
  <c r="C5" i="17"/>
  <c r="D5" i="17"/>
  <c r="E5" i="17"/>
  <c r="F5" i="17"/>
  <c r="G5" i="17"/>
  <c r="H5" i="17"/>
  <c r="I5" i="17"/>
  <c r="J5" i="17"/>
  <c r="K5" i="17"/>
  <c r="L5" i="17"/>
  <c r="M5" i="17"/>
  <c r="O5" i="17"/>
  <c r="P5" i="17"/>
  <c r="B6" i="17"/>
  <c r="R6" i="17"/>
  <c r="S6" i="17"/>
  <c r="T6" i="17"/>
  <c r="U6" i="17"/>
  <c r="V6" i="17"/>
  <c r="W6" i="17"/>
  <c r="X6" i="17"/>
  <c r="Y6" i="17"/>
  <c r="Z6" i="17"/>
  <c r="AA6" i="17"/>
  <c r="AB6" i="17"/>
  <c r="AD6" i="17"/>
  <c r="AE6" i="17"/>
  <c r="B7" i="17"/>
  <c r="R7" i="17"/>
  <c r="S7" i="17"/>
  <c r="T7" i="17"/>
  <c r="U7" i="17"/>
  <c r="V7" i="17"/>
  <c r="W7" i="17"/>
  <c r="X7" i="17"/>
  <c r="Y7" i="17"/>
  <c r="Z7" i="17"/>
  <c r="AA7" i="17"/>
  <c r="AB7" i="17"/>
  <c r="AD7" i="17"/>
  <c r="AE7" i="17"/>
  <c r="B8" i="17"/>
  <c r="R8" i="17"/>
  <c r="S8" i="17"/>
  <c r="T8" i="17"/>
  <c r="U8" i="17"/>
  <c r="V8" i="17"/>
  <c r="W8" i="17"/>
  <c r="X8" i="17"/>
  <c r="Y8" i="17"/>
  <c r="Z8" i="17"/>
  <c r="AA8" i="17"/>
  <c r="AB8" i="17"/>
  <c r="AD8" i="17"/>
  <c r="AE8" i="17"/>
  <c r="B9" i="17"/>
  <c r="R9" i="17"/>
  <c r="S9" i="17"/>
  <c r="T9" i="17"/>
  <c r="U9" i="17"/>
  <c r="V9" i="17"/>
  <c r="W9" i="17"/>
  <c r="X9" i="17"/>
  <c r="Y9" i="17"/>
  <c r="Z9" i="17"/>
  <c r="AA9" i="17"/>
  <c r="AB9" i="17"/>
  <c r="AD9" i="17"/>
  <c r="AE9" i="17"/>
  <c r="B10" i="17"/>
  <c r="R10" i="17"/>
  <c r="S10" i="17"/>
  <c r="T10" i="17"/>
  <c r="U10" i="17"/>
  <c r="V10" i="17"/>
  <c r="W10" i="17"/>
  <c r="X10" i="17"/>
  <c r="Y10" i="17"/>
  <c r="Z10" i="17"/>
  <c r="AA10" i="17"/>
  <c r="AB10" i="17"/>
  <c r="AD10" i="17"/>
  <c r="AE10" i="17"/>
  <c r="B11" i="17"/>
  <c r="R11" i="17"/>
  <c r="S11" i="17"/>
  <c r="T11" i="17"/>
  <c r="U11" i="17"/>
  <c r="V11" i="17"/>
  <c r="W11" i="17"/>
  <c r="X11" i="17"/>
  <c r="Y11" i="17"/>
  <c r="Z11" i="17"/>
  <c r="AA11" i="17"/>
  <c r="AB11" i="17"/>
  <c r="AD11" i="17"/>
  <c r="AE11" i="17"/>
  <c r="B12" i="17"/>
  <c r="R12" i="17"/>
  <c r="S12" i="17"/>
  <c r="T12" i="17"/>
  <c r="U12" i="17"/>
  <c r="V12" i="17"/>
  <c r="W12" i="17"/>
  <c r="X12" i="17"/>
  <c r="Y12" i="17"/>
  <c r="Z12" i="17"/>
  <c r="AA12" i="17"/>
  <c r="AB12" i="17"/>
  <c r="AD12" i="17"/>
  <c r="AE12" i="17"/>
  <c r="B13" i="17"/>
  <c r="R13" i="17"/>
  <c r="S13" i="17"/>
  <c r="T13" i="17"/>
  <c r="U13" i="17"/>
  <c r="V13" i="17"/>
  <c r="W13" i="17"/>
  <c r="X13" i="17"/>
  <c r="Y13" i="17"/>
  <c r="Z13" i="17"/>
  <c r="AA13" i="17"/>
  <c r="AB13" i="17"/>
  <c r="AD13" i="17"/>
  <c r="AE13" i="17"/>
  <c r="B14" i="17"/>
  <c r="R14" i="17"/>
  <c r="S14" i="17"/>
  <c r="T14" i="17"/>
  <c r="U14" i="17"/>
  <c r="V14" i="17"/>
  <c r="W14" i="17"/>
  <c r="X14" i="17"/>
  <c r="Y14" i="17"/>
  <c r="Z14" i="17"/>
  <c r="AA14" i="17"/>
  <c r="AB14" i="17"/>
  <c r="AD14" i="17"/>
  <c r="AE14" i="17"/>
  <c r="B15" i="17"/>
  <c r="R15" i="17"/>
  <c r="S15" i="17"/>
  <c r="T15" i="17"/>
  <c r="U15" i="17"/>
  <c r="V15" i="17"/>
  <c r="W15" i="17"/>
  <c r="X15" i="17"/>
  <c r="Y15" i="17"/>
  <c r="Z15" i="17"/>
  <c r="AA15" i="17"/>
  <c r="AB15" i="17"/>
  <c r="AD15" i="17"/>
  <c r="AE15" i="17"/>
  <c r="B16" i="17"/>
  <c r="R16" i="17"/>
  <c r="S16" i="17"/>
  <c r="T16" i="17"/>
  <c r="U16" i="17"/>
  <c r="V16" i="17"/>
  <c r="W16" i="17"/>
  <c r="X16" i="17"/>
  <c r="Y16" i="17"/>
  <c r="Z16" i="17"/>
  <c r="AA16" i="17"/>
  <c r="AB16" i="17"/>
  <c r="AD16" i="17"/>
  <c r="AE16" i="17"/>
  <c r="B17" i="17"/>
  <c r="R17" i="17"/>
  <c r="S17" i="17"/>
  <c r="T17" i="17"/>
  <c r="U17" i="17"/>
  <c r="V17" i="17"/>
  <c r="W17" i="17"/>
  <c r="X17" i="17"/>
  <c r="Y17" i="17"/>
  <c r="Z17" i="17"/>
  <c r="AA17" i="17"/>
  <c r="AB17" i="17"/>
  <c r="AD17" i="17"/>
  <c r="AE17" i="17"/>
  <c r="B18" i="17"/>
  <c r="R18" i="17"/>
  <c r="S18" i="17"/>
  <c r="T18" i="17"/>
  <c r="U18" i="17"/>
  <c r="V18" i="17"/>
  <c r="W18" i="17"/>
  <c r="X18" i="17"/>
  <c r="Y18" i="17"/>
  <c r="Z18" i="17"/>
  <c r="AA18" i="17"/>
  <c r="AB18" i="17"/>
  <c r="AD18" i="17"/>
  <c r="AE18" i="17"/>
  <c r="B19" i="17"/>
  <c r="R19" i="17"/>
  <c r="S19" i="17"/>
  <c r="T19" i="17"/>
  <c r="U19" i="17"/>
  <c r="V19" i="17"/>
  <c r="W19" i="17"/>
  <c r="X19" i="17"/>
  <c r="Y19" i="17"/>
  <c r="Z19" i="17"/>
  <c r="AA19" i="17"/>
  <c r="AB19" i="17"/>
  <c r="AD19" i="17"/>
  <c r="AE19" i="17"/>
  <c r="C40" i="17"/>
  <c r="D40" i="17"/>
  <c r="E40" i="17"/>
  <c r="F40" i="17"/>
  <c r="G40" i="17"/>
  <c r="H40" i="17"/>
  <c r="I40" i="17"/>
  <c r="J40" i="17"/>
  <c r="K40" i="17"/>
  <c r="L40" i="17"/>
  <c r="M40" i="17"/>
  <c r="O40" i="17"/>
  <c r="P40" i="17"/>
  <c r="B41" i="17"/>
  <c r="R41" i="17"/>
  <c r="S41" i="17"/>
  <c r="T41" i="17"/>
  <c r="U41" i="17"/>
  <c r="V41" i="17"/>
  <c r="AE41" i="17"/>
  <c r="B42" i="17"/>
  <c r="R42" i="17"/>
  <c r="S42" i="17"/>
  <c r="T42" i="17"/>
  <c r="U42" i="17"/>
  <c r="V42" i="17"/>
  <c r="AE42" i="17"/>
  <c r="B43" i="17"/>
  <c r="R43" i="17"/>
  <c r="S43" i="17"/>
  <c r="T43" i="17"/>
  <c r="U43" i="17"/>
  <c r="V43" i="17"/>
  <c r="AE43" i="17"/>
  <c r="B44" i="17"/>
  <c r="R44" i="17"/>
  <c r="S44" i="17"/>
  <c r="T44" i="17"/>
  <c r="U44" i="17"/>
  <c r="V44" i="17"/>
  <c r="AE44" i="17"/>
  <c r="B45" i="17"/>
  <c r="R45" i="17"/>
  <c r="S45" i="17"/>
  <c r="T45" i="17"/>
  <c r="U45" i="17"/>
  <c r="V45" i="17"/>
  <c r="AE45" i="17"/>
  <c r="B46" i="17"/>
  <c r="R46" i="17"/>
  <c r="S46" i="17"/>
  <c r="T46" i="17"/>
  <c r="U46" i="17"/>
  <c r="V46" i="17"/>
  <c r="AE46" i="17"/>
  <c r="B47" i="17"/>
  <c r="R47" i="17"/>
  <c r="S47" i="17"/>
  <c r="T47" i="17"/>
  <c r="U47" i="17"/>
  <c r="V47" i="17"/>
  <c r="AE47" i="17"/>
  <c r="B48" i="17"/>
  <c r="R48" i="17"/>
  <c r="S48" i="17"/>
  <c r="T48" i="17"/>
  <c r="U48" i="17"/>
  <c r="V48" i="17"/>
  <c r="AE48" i="17"/>
  <c r="B49" i="17"/>
  <c r="R49" i="17"/>
  <c r="S49" i="17"/>
  <c r="T49" i="17"/>
  <c r="U49" i="17"/>
  <c r="V49" i="17"/>
  <c r="AE49" i="17"/>
  <c r="B50" i="17"/>
  <c r="R50" i="17"/>
  <c r="S50" i="17"/>
  <c r="T50" i="17"/>
  <c r="U50" i="17"/>
  <c r="V50" i="17"/>
  <c r="AE50" i="17"/>
  <c r="B51" i="17"/>
  <c r="R51" i="17"/>
  <c r="S51" i="17"/>
  <c r="T51" i="17"/>
  <c r="U51" i="17"/>
  <c r="V51" i="17"/>
  <c r="AE51" i="17"/>
  <c r="B52" i="17"/>
  <c r="R52" i="17"/>
  <c r="S52" i="17"/>
  <c r="T52" i="17"/>
  <c r="U52" i="17"/>
  <c r="V52" i="17"/>
  <c r="AE52" i="17"/>
  <c r="B53" i="17"/>
  <c r="R53" i="17"/>
  <c r="S53" i="17"/>
  <c r="T53" i="17"/>
  <c r="U53" i="17"/>
  <c r="V53" i="17"/>
  <c r="AE53" i="17"/>
  <c r="B54" i="17"/>
  <c r="R54" i="17"/>
  <c r="S54" i="17"/>
  <c r="T54" i="17"/>
  <c r="U54" i="17"/>
  <c r="V54" i="17"/>
  <c r="AE54" i="17"/>
  <c r="E77" i="17"/>
  <c r="F77" i="17"/>
  <c r="H77" i="17"/>
  <c r="I77" i="17"/>
  <c r="K77" i="17"/>
  <c r="L77" i="17"/>
  <c r="M77" i="17"/>
  <c r="B78" i="17"/>
  <c r="C78" i="17"/>
  <c r="G78" i="17"/>
  <c r="J78" i="17"/>
  <c r="N78" i="17"/>
  <c r="B79" i="17"/>
  <c r="C79" i="17"/>
  <c r="G79" i="17"/>
  <c r="J79" i="17"/>
  <c r="N79" i="17"/>
  <c r="B80" i="17"/>
  <c r="C80" i="17"/>
  <c r="G80" i="17"/>
  <c r="J80" i="17"/>
  <c r="N80" i="17"/>
  <c r="B81" i="17"/>
  <c r="C81" i="17"/>
  <c r="G81" i="17"/>
  <c r="J81" i="17"/>
  <c r="B82" i="17"/>
  <c r="C82" i="17"/>
  <c r="G82" i="17"/>
  <c r="J82" i="17"/>
  <c r="N82" i="17"/>
  <c r="B83" i="17"/>
  <c r="C83" i="17"/>
  <c r="G83" i="17"/>
  <c r="J83" i="17"/>
  <c r="N83" i="17"/>
  <c r="B84" i="17"/>
  <c r="C84" i="17"/>
  <c r="G84" i="17"/>
  <c r="J84" i="17"/>
  <c r="N84" i="17"/>
  <c r="B85" i="17"/>
  <c r="C85" i="17"/>
  <c r="G85" i="17"/>
  <c r="J85" i="17"/>
  <c r="N85" i="17"/>
  <c r="B86" i="17"/>
  <c r="C86" i="17"/>
  <c r="G86" i="17"/>
  <c r="J86" i="17"/>
  <c r="N86" i="17"/>
  <c r="B87" i="17"/>
  <c r="C87" i="17"/>
  <c r="G87" i="17"/>
  <c r="J87" i="17"/>
  <c r="N87" i="17"/>
  <c r="B88" i="17"/>
  <c r="C88" i="17"/>
  <c r="G88" i="17"/>
  <c r="J88" i="17"/>
  <c r="N88" i="17"/>
  <c r="B89" i="17"/>
  <c r="C89" i="17"/>
  <c r="G89" i="17"/>
  <c r="J89" i="17"/>
  <c r="N89" i="17"/>
  <c r="B90" i="17"/>
  <c r="C90" i="17"/>
  <c r="G90" i="17"/>
  <c r="J90" i="17"/>
  <c r="N90" i="17"/>
  <c r="B91" i="17"/>
  <c r="C91" i="17"/>
  <c r="G91" i="17"/>
  <c r="J91" i="17"/>
  <c r="N91" i="17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C39" i="25"/>
  <c r="D39" i="25"/>
  <c r="E39" i="25"/>
  <c r="F39" i="25"/>
  <c r="G39" i="25"/>
  <c r="H39" i="25"/>
  <c r="I39" i="25"/>
  <c r="J39" i="25"/>
  <c r="K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E76" i="25"/>
  <c r="F76" i="25"/>
  <c r="H76" i="25"/>
  <c r="I76" i="25"/>
  <c r="K76" i="25"/>
  <c r="L76" i="25"/>
  <c r="N76" i="25"/>
  <c r="O76" i="25"/>
  <c r="P76" i="25"/>
  <c r="B77" i="25"/>
  <c r="C77" i="25"/>
  <c r="G77" i="25"/>
  <c r="J77" i="25"/>
  <c r="M77" i="25"/>
  <c r="Q77" i="25"/>
  <c r="B78" i="25"/>
  <c r="C78" i="25"/>
  <c r="G78" i="25"/>
  <c r="J78" i="25"/>
  <c r="M78" i="25"/>
  <c r="Q78" i="25"/>
  <c r="B79" i="25"/>
  <c r="C79" i="25"/>
  <c r="G79" i="25"/>
  <c r="J79" i="25"/>
  <c r="M79" i="25"/>
  <c r="Q79" i="25"/>
  <c r="B80" i="25"/>
  <c r="C80" i="25"/>
  <c r="G80" i="25"/>
  <c r="J80" i="25"/>
  <c r="M80" i="25"/>
  <c r="Q80" i="25"/>
  <c r="B81" i="25"/>
  <c r="C81" i="25"/>
  <c r="G81" i="25"/>
  <c r="J81" i="25"/>
  <c r="M81" i="25"/>
  <c r="Q81" i="25"/>
  <c r="B82" i="25"/>
  <c r="C82" i="25"/>
  <c r="G82" i="25"/>
  <c r="J82" i="25"/>
  <c r="M82" i="25"/>
  <c r="Q82" i="25"/>
  <c r="B83" i="25"/>
  <c r="C83" i="25"/>
  <c r="G83" i="25"/>
  <c r="J83" i="25"/>
  <c r="M83" i="25"/>
  <c r="Q83" i="25"/>
  <c r="B84" i="25"/>
  <c r="C84" i="25"/>
  <c r="G84" i="25"/>
  <c r="J84" i="25"/>
  <c r="M84" i="25"/>
  <c r="Q84" i="25"/>
  <c r="B85" i="25"/>
  <c r="C85" i="25"/>
  <c r="G85" i="25"/>
  <c r="J85" i="25"/>
  <c r="M85" i="25"/>
  <c r="Q85" i="25"/>
  <c r="B86" i="25"/>
  <c r="C86" i="25"/>
  <c r="G86" i="25"/>
  <c r="J86" i="25"/>
  <c r="M86" i="25"/>
  <c r="Q86" i="25"/>
  <c r="B87" i="25"/>
  <c r="C87" i="25"/>
  <c r="G87" i="25"/>
  <c r="J87" i="25"/>
  <c r="M87" i="25"/>
  <c r="Q87" i="25"/>
  <c r="B88" i="25"/>
  <c r="C88" i="25"/>
  <c r="B89" i="25"/>
  <c r="C89" i="25"/>
  <c r="G89" i="25"/>
  <c r="J89" i="25"/>
  <c r="M89" i="25"/>
  <c r="Q89" i="25"/>
  <c r="B90" i="25"/>
  <c r="C90" i="25"/>
  <c r="G90" i="25"/>
  <c r="J90" i="25"/>
  <c r="M90" i="25"/>
  <c r="Q90" i="25"/>
  <c r="C5" i="10"/>
  <c r="D5" i="10"/>
  <c r="E5" i="10"/>
  <c r="F5" i="10"/>
  <c r="G5" i="10"/>
  <c r="H5" i="10"/>
  <c r="I5" i="10"/>
  <c r="K5" i="10"/>
  <c r="L5" i="10"/>
  <c r="M5" i="10"/>
  <c r="N5" i="10"/>
  <c r="O5" i="10"/>
  <c r="P5" i="10"/>
  <c r="B6" i="10"/>
  <c r="R6" i="10"/>
  <c r="S6" i="10"/>
  <c r="T6" i="10"/>
  <c r="U6" i="10"/>
  <c r="V6" i="10"/>
  <c r="W6" i="10"/>
  <c r="X6" i="10"/>
  <c r="Z6" i="10"/>
  <c r="AB6" i="10"/>
  <c r="AD6" i="10"/>
  <c r="AE6" i="10"/>
  <c r="B7" i="10"/>
  <c r="R7" i="10"/>
  <c r="S7" i="10"/>
  <c r="T7" i="10"/>
  <c r="U7" i="10"/>
  <c r="V7" i="10"/>
  <c r="W7" i="10"/>
  <c r="X7" i="10"/>
  <c r="Z7" i="10"/>
  <c r="AA7" i="10"/>
  <c r="AB7" i="10"/>
  <c r="AC7" i="10"/>
  <c r="AD7" i="10"/>
  <c r="AE7" i="10"/>
  <c r="B8" i="10"/>
  <c r="R8" i="10"/>
  <c r="S8" i="10"/>
  <c r="T8" i="10"/>
  <c r="U8" i="10"/>
  <c r="V8" i="10"/>
  <c r="W8" i="10"/>
  <c r="X8" i="10"/>
  <c r="Z8" i="10"/>
  <c r="AA8" i="10"/>
  <c r="AB8" i="10"/>
  <c r="AC8" i="10"/>
  <c r="AD8" i="10"/>
  <c r="AE8" i="10"/>
  <c r="B9" i="10"/>
  <c r="R9" i="10"/>
  <c r="S9" i="10"/>
  <c r="T9" i="10"/>
  <c r="U9" i="10"/>
  <c r="V9" i="10"/>
  <c r="W9" i="10"/>
  <c r="X9" i="10"/>
  <c r="Z9" i="10"/>
  <c r="AA9" i="10"/>
  <c r="AB9" i="10"/>
  <c r="AC9" i="10"/>
  <c r="AD9" i="10"/>
  <c r="AE9" i="10"/>
  <c r="B10" i="10"/>
  <c r="R10" i="10"/>
  <c r="S10" i="10"/>
  <c r="T10" i="10"/>
  <c r="U10" i="10"/>
  <c r="V10" i="10"/>
  <c r="W10" i="10"/>
  <c r="X10" i="10"/>
  <c r="Z10" i="10"/>
  <c r="AA10" i="10"/>
  <c r="AB10" i="10"/>
  <c r="AC10" i="10"/>
  <c r="AD10" i="10"/>
  <c r="AE10" i="10"/>
  <c r="B11" i="10"/>
  <c r="R11" i="10"/>
  <c r="S11" i="10"/>
  <c r="T11" i="10"/>
  <c r="U11" i="10"/>
  <c r="V11" i="10"/>
  <c r="W11" i="10"/>
  <c r="X11" i="10"/>
  <c r="Z11" i="10"/>
  <c r="AA11" i="10"/>
  <c r="AB11" i="10"/>
  <c r="AC11" i="10"/>
  <c r="AD11" i="10"/>
  <c r="AE11" i="10"/>
  <c r="B12" i="10"/>
  <c r="R12" i="10"/>
  <c r="S12" i="10"/>
  <c r="T12" i="10"/>
  <c r="U12" i="10"/>
  <c r="V12" i="10"/>
  <c r="W12" i="10"/>
  <c r="X12" i="10"/>
  <c r="Z12" i="10"/>
  <c r="AA12" i="10"/>
  <c r="AB12" i="10"/>
  <c r="AC12" i="10"/>
  <c r="AD12" i="10"/>
  <c r="AE12" i="10"/>
  <c r="B13" i="10"/>
  <c r="R13" i="10"/>
  <c r="S13" i="10"/>
  <c r="T13" i="10"/>
  <c r="U13" i="10"/>
  <c r="V13" i="10"/>
  <c r="W13" i="10"/>
  <c r="X13" i="10"/>
  <c r="Z13" i="10"/>
  <c r="AA13" i="10"/>
  <c r="AB13" i="10"/>
  <c r="AC13" i="10"/>
  <c r="AD13" i="10"/>
  <c r="AE13" i="10"/>
  <c r="B14" i="10"/>
  <c r="R14" i="10"/>
  <c r="S14" i="10"/>
  <c r="T14" i="10"/>
  <c r="U14" i="10"/>
  <c r="V14" i="10"/>
  <c r="W14" i="10"/>
  <c r="X14" i="10"/>
  <c r="Z14" i="10"/>
  <c r="AA14" i="10"/>
  <c r="AB14" i="10"/>
  <c r="AC14" i="10"/>
  <c r="AD14" i="10"/>
  <c r="AE14" i="10"/>
  <c r="B15" i="10"/>
  <c r="R15" i="10"/>
  <c r="S15" i="10"/>
  <c r="T15" i="10"/>
  <c r="U15" i="10"/>
  <c r="V15" i="10"/>
  <c r="W15" i="10"/>
  <c r="X15" i="10"/>
  <c r="Z15" i="10"/>
  <c r="AA15" i="10"/>
  <c r="AB15" i="10"/>
  <c r="AC15" i="10"/>
  <c r="AD15" i="10"/>
  <c r="AE15" i="10"/>
  <c r="B16" i="10"/>
  <c r="R16" i="10"/>
  <c r="S16" i="10"/>
  <c r="T16" i="10"/>
  <c r="U16" i="10"/>
  <c r="V16" i="10"/>
  <c r="W16" i="10"/>
  <c r="X16" i="10"/>
  <c r="Z16" i="10"/>
  <c r="AA16" i="10"/>
  <c r="AB16" i="10"/>
  <c r="AC16" i="10"/>
  <c r="AD16" i="10"/>
  <c r="AE16" i="10"/>
  <c r="B17" i="10"/>
  <c r="R17" i="10"/>
  <c r="S17" i="10"/>
  <c r="T17" i="10"/>
  <c r="U17" i="10"/>
  <c r="V17" i="10"/>
  <c r="W17" i="10"/>
  <c r="X17" i="10"/>
  <c r="Z17" i="10"/>
  <c r="AA17" i="10"/>
  <c r="AB17" i="10"/>
  <c r="AC17" i="10"/>
  <c r="AD17" i="10"/>
  <c r="AE17" i="10"/>
  <c r="B18" i="10"/>
  <c r="R18" i="10"/>
  <c r="S18" i="10"/>
  <c r="T18" i="10"/>
  <c r="U18" i="10"/>
  <c r="V18" i="10"/>
  <c r="W18" i="10"/>
  <c r="X18" i="10"/>
  <c r="Z18" i="10"/>
  <c r="AA18" i="10"/>
  <c r="AB18" i="10"/>
  <c r="AC18" i="10"/>
  <c r="AD18" i="10"/>
  <c r="AE18" i="10"/>
  <c r="B19" i="10"/>
  <c r="R19" i="10"/>
  <c r="S19" i="10"/>
  <c r="T19" i="10"/>
  <c r="U19" i="10"/>
  <c r="V19" i="10"/>
  <c r="W19" i="10"/>
  <c r="X19" i="10"/>
  <c r="Z19" i="10"/>
  <c r="AA19" i="10"/>
  <c r="AB19" i="10"/>
  <c r="AC19" i="10"/>
  <c r="AD19" i="10"/>
  <c r="AE19" i="10"/>
  <c r="B40" i="10"/>
  <c r="U77" i="8" s="1"/>
  <c r="R40" i="10"/>
  <c r="S40" i="10"/>
  <c r="T40" i="10"/>
  <c r="U40" i="10"/>
  <c r="V40" i="10"/>
  <c r="W40" i="10"/>
  <c r="Z40" i="10"/>
  <c r="AA40" i="10"/>
  <c r="AB40" i="10"/>
  <c r="AC40" i="10"/>
  <c r="AD40" i="10"/>
  <c r="AE40" i="10"/>
  <c r="B41" i="10"/>
  <c r="U78" i="8" s="1"/>
  <c r="R41" i="10"/>
  <c r="S41" i="10"/>
  <c r="T41" i="10"/>
  <c r="U41" i="10"/>
  <c r="V41" i="10"/>
  <c r="W41" i="10"/>
  <c r="Z41" i="10"/>
  <c r="AA41" i="10"/>
  <c r="AB41" i="10"/>
  <c r="AC41" i="10"/>
  <c r="AD41" i="10"/>
  <c r="AE41" i="10"/>
  <c r="B42" i="10"/>
  <c r="U79" i="8" s="1"/>
  <c r="R42" i="10"/>
  <c r="S42" i="10"/>
  <c r="T42" i="10"/>
  <c r="U42" i="10"/>
  <c r="V42" i="10"/>
  <c r="W42" i="10"/>
  <c r="Z42" i="10"/>
  <c r="AA42" i="10"/>
  <c r="AB42" i="10"/>
  <c r="AC42" i="10"/>
  <c r="AD42" i="10"/>
  <c r="AE42" i="10"/>
  <c r="B43" i="10"/>
  <c r="U80" i="8" s="1"/>
  <c r="R43" i="10"/>
  <c r="S43" i="10"/>
  <c r="T43" i="10"/>
  <c r="U43" i="10"/>
  <c r="V43" i="10"/>
  <c r="W43" i="10"/>
  <c r="Z43" i="10"/>
  <c r="AA43" i="10"/>
  <c r="AB43" i="10"/>
  <c r="AC43" i="10"/>
  <c r="AD43" i="10"/>
  <c r="AE43" i="10"/>
  <c r="B44" i="10"/>
  <c r="U81" i="8" s="1"/>
  <c r="R44" i="10"/>
  <c r="S44" i="10"/>
  <c r="T44" i="10"/>
  <c r="U44" i="10"/>
  <c r="V44" i="10"/>
  <c r="W44" i="10"/>
  <c r="Z44" i="10"/>
  <c r="AA44" i="10"/>
  <c r="AB44" i="10"/>
  <c r="AC44" i="10"/>
  <c r="AD44" i="10"/>
  <c r="AE44" i="10"/>
  <c r="B45" i="10"/>
  <c r="U82" i="8" s="1"/>
  <c r="R45" i="10"/>
  <c r="S45" i="10"/>
  <c r="T45" i="10"/>
  <c r="U45" i="10"/>
  <c r="V45" i="10"/>
  <c r="W45" i="10"/>
  <c r="Z45" i="10"/>
  <c r="AA45" i="10"/>
  <c r="AB45" i="10"/>
  <c r="AC45" i="10"/>
  <c r="AD45" i="10"/>
  <c r="AE45" i="10"/>
  <c r="B46" i="10"/>
  <c r="U83" i="8" s="1"/>
  <c r="R46" i="10"/>
  <c r="S46" i="10"/>
  <c r="T46" i="10"/>
  <c r="U46" i="10"/>
  <c r="V46" i="10"/>
  <c r="W46" i="10"/>
  <c r="Z46" i="10"/>
  <c r="AA46" i="10"/>
  <c r="AB46" i="10"/>
  <c r="AC46" i="10"/>
  <c r="AD46" i="10"/>
  <c r="AE46" i="10"/>
  <c r="B47" i="10"/>
  <c r="U84" i="8" s="1"/>
  <c r="R47" i="10"/>
  <c r="S47" i="10"/>
  <c r="T47" i="10"/>
  <c r="U47" i="10"/>
  <c r="V47" i="10"/>
  <c r="W47" i="10"/>
  <c r="Z47" i="10"/>
  <c r="AA47" i="10"/>
  <c r="AB47" i="10"/>
  <c r="AC47" i="10"/>
  <c r="AD47" i="10"/>
  <c r="AE47" i="10"/>
  <c r="B48" i="10"/>
  <c r="U85" i="8" s="1"/>
  <c r="R48" i="10"/>
  <c r="S48" i="10"/>
  <c r="T48" i="10"/>
  <c r="U48" i="10"/>
  <c r="V48" i="10"/>
  <c r="W48" i="10"/>
  <c r="Z48" i="10"/>
  <c r="AA48" i="10"/>
  <c r="AB48" i="10"/>
  <c r="AC48" i="10"/>
  <c r="AD48" i="10"/>
  <c r="AE48" i="10"/>
  <c r="B49" i="10"/>
  <c r="U86" i="8" s="1"/>
  <c r="R49" i="10"/>
  <c r="S49" i="10"/>
  <c r="T49" i="10"/>
  <c r="U49" i="10"/>
  <c r="V49" i="10"/>
  <c r="W49" i="10"/>
  <c r="Z49" i="10"/>
  <c r="AA49" i="10"/>
  <c r="AB49" i="10"/>
  <c r="AC49" i="10"/>
  <c r="AD49" i="10"/>
  <c r="AE49" i="10"/>
  <c r="B50" i="10"/>
  <c r="U87" i="8" s="1"/>
  <c r="R50" i="10"/>
  <c r="S50" i="10"/>
  <c r="T50" i="10"/>
  <c r="U50" i="10"/>
  <c r="V50" i="10"/>
  <c r="W50" i="10"/>
  <c r="Z50" i="10"/>
  <c r="AA50" i="10"/>
  <c r="AB50" i="10"/>
  <c r="AC50" i="10"/>
  <c r="AD50" i="10"/>
  <c r="AE50" i="10"/>
  <c r="B51" i="10"/>
  <c r="U88" i="8" s="1"/>
  <c r="R51" i="10"/>
  <c r="S51" i="10"/>
  <c r="T51" i="10"/>
  <c r="U51" i="10"/>
  <c r="V51" i="10"/>
  <c r="W51" i="10"/>
  <c r="Z51" i="10"/>
  <c r="AA51" i="10"/>
  <c r="AB51" i="10"/>
  <c r="AC51" i="10"/>
  <c r="AD51" i="10"/>
  <c r="AE51" i="10"/>
  <c r="B52" i="10"/>
  <c r="U89" i="8" s="1"/>
  <c r="R52" i="10"/>
  <c r="S52" i="10"/>
  <c r="T52" i="10"/>
  <c r="U52" i="10"/>
  <c r="V52" i="10"/>
  <c r="W52" i="10"/>
  <c r="Z52" i="10"/>
  <c r="AA52" i="10"/>
  <c r="AB52" i="10"/>
  <c r="AC52" i="10"/>
  <c r="AD52" i="10"/>
  <c r="AE52" i="10"/>
  <c r="B53" i="10"/>
  <c r="U90" i="8" s="1"/>
  <c r="R53" i="10"/>
  <c r="S53" i="10"/>
  <c r="T53" i="10"/>
  <c r="U53" i="10"/>
  <c r="V53" i="10"/>
  <c r="W53" i="10"/>
  <c r="Z53" i="10"/>
  <c r="AA53" i="10"/>
  <c r="AB53" i="10"/>
  <c r="AC53" i="10"/>
  <c r="AD53" i="10"/>
  <c r="AE53" i="10"/>
  <c r="C5" i="5"/>
  <c r="D5" i="5"/>
  <c r="E5" i="5"/>
  <c r="F5" i="5"/>
  <c r="G5" i="5"/>
  <c r="H5" i="5"/>
  <c r="I5" i="5"/>
  <c r="J5" i="5"/>
  <c r="K5" i="5"/>
  <c r="L5" i="5"/>
  <c r="M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C39" i="5"/>
  <c r="D39" i="5"/>
  <c r="E39" i="5"/>
  <c r="F39" i="5"/>
  <c r="G39" i="5"/>
  <c r="H39" i="5"/>
  <c r="I39" i="5"/>
  <c r="J39" i="5"/>
  <c r="K39" i="5"/>
  <c r="L39" i="5"/>
  <c r="M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E75" i="5"/>
  <c r="F75" i="5"/>
  <c r="H75" i="5"/>
  <c r="I75" i="5"/>
  <c r="K75" i="5"/>
  <c r="L75" i="5"/>
  <c r="B76" i="5"/>
  <c r="C76" i="5"/>
  <c r="G76" i="5"/>
  <c r="J76" i="5"/>
  <c r="M76" i="5"/>
  <c r="B77" i="5"/>
  <c r="C77" i="5"/>
  <c r="G77" i="5"/>
  <c r="J77" i="5"/>
  <c r="M77" i="5"/>
  <c r="B78" i="5"/>
  <c r="C78" i="5"/>
  <c r="G78" i="5"/>
  <c r="J78" i="5"/>
  <c r="M78" i="5"/>
  <c r="B79" i="5"/>
  <c r="C79" i="5"/>
  <c r="G79" i="5"/>
  <c r="J79" i="5"/>
  <c r="M79" i="5"/>
  <c r="B80" i="5"/>
  <c r="C80" i="5"/>
  <c r="G80" i="5"/>
  <c r="J80" i="5"/>
  <c r="M80" i="5"/>
  <c r="B81" i="5"/>
  <c r="C81" i="5"/>
  <c r="G81" i="5"/>
  <c r="J81" i="5"/>
  <c r="M81" i="5"/>
  <c r="B82" i="5"/>
  <c r="C82" i="5"/>
  <c r="G82" i="5"/>
  <c r="J82" i="5"/>
  <c r="M82" i="5"/>
  <c r="B83" i="5"/>
  <c r="C83" i="5"/>
  <c r="G83" i="5"/>
  <c r="J83" i="5"/>
  <c r="M83" i="5"/>
  <c r="B84" i="5"/>
  <c r="C84" i="5"/>
  <c r="G84" i="5"/>
  <c r="J84" i="5"/>
  <c r="M84" i="5"/>
  <c r="B85" i="5"/>
  <c r="C85" i="5"/>
  <c r="G85" i="5"/>
  <c r="J85" i="5"/>
  <c r="M85" i="5"/>
  <c r="B86" i="5"/>
  <c r="C86" i="5"/>
  <c r="G86" i="5"/>
  <c r="J86" i="5"/>
  <c r="M86" i="5"/>
  <c r="B87" i="5"/>
  <c r="C87" i="5"/>
  <c r="G87" i="5"/>
  <c r="J87" i="5"/>
  <c r="M87" i="5"/>
  <c r="B88" i="5"/>
  <c r="C88" i="5"/>
  <c r="G88" i="5"/>
  <c r="J88" i="5"/>
  <c r="M88" i="5"/>
  <c r="B89" i="5"/>
  <c r="C89" i="5"/>
  <c r="G89" i="5"/>
  <c r="J89" i="5"/>
  <c r="M89" i="5"/>
  <c r="C5" i="6"/>
  <c r="D5" i="6"/>
  <c r="E5" i="6"/>
  <c r="F5" i="6"/>
  <c r="G5" i="6"/>
  <c r="H5" i="6"/>
  <c r="I5" i="6"/>
  <c r="J5" i="6"/>
  <c r="K5" i="6"/>
  <c r="L5" i="6"/>
  <c r="M5" i="6"/>
  <c r="B6" i="6"/>
  <c r="F7" i="2" s="1"/>
  <c r="B7" i="6"/>
  <c r="F8" i="2" s="1"/>
  <c r="B8" i="6"/>
  <c r="F9" i="2" s="1"/>
  <c r="B9" i="6"/>
  <c r="F10" i="2" s="1"/>
  <c r="B10" i="6"/>
  <c r="F11" i="2" s="1"/>
  <c r="B11" i="6"/>
  <c r="F12" i="2" s="1"/>
  <c r="B12" i="6"/>
  <c r="F13" i="2" s="1"/>
  <c r="B13" i="6"/>
  <c r="F14" i="2" s="1"/>
  <c r="B14" i="6"/>
  <c r="F15" i="2" s="1"/>
  <c r="B15" i="6"/>
  <c r="F16" i="2" s="1"/>
  <c r="B16" i="6"/>
  <c r="F17" i="2" s="1"/>
  <c r="B17" i="6"/>
  <c r="F18" i="2" s="1"/>
  <c r="B18" i="6"/>
  <c r="F19" i="2" s="1"/>
  <c r="B19" i="6"/>
  <c r="F20" i="2" s="1"/>
  <c r="C39" i="6"/>
  <c r="D39" i="6"/>
  <c r="E39" i="6"/>
  <c r="F39" i="6"/>
  <c r="G39" i="6"/>
  <c r="H39" i="6"/>
  <c r="I39" i="6"/>
  <c r="J39" i="6"/>
  <c r="K39" i="6"/>
  <c r="L39" i="6"/>
  <c r="M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E75" i="6"/>
  <c r="F75" i="6"/>
  <c r="H75" i="6"/>
  <c r="I75" i="6"/>
  <c r="K75" i="6"/>
  <c r="L75" i="6"/>
  <c r="B76" i="6"/>
  <c r="C76" i="6"/>
  <c r="G76" i="6"/>
  <c r="J76" i="6"/>
  <c r="M76" i="6"/>
  <c r="B77" i="6"/>
  <c r="C77" i="6"/>
  <c r="G77" i="6"/>
  <c r="J77" i="6"/>
  <c r="M77" i="6"/>
  <c r="B78" i="6"/>
  <c r="C78" i="6"/>
  <c r="G78" i="6"/>
  <c r="J78" i="6"/>
  <c r="M78" i="6"/>
  <c r="B79" i="6"/>
  <c r="C79" i="6"/>
  <c r="G79" i="6"/>
  <c r="J79" i="6"/>
  <c r="M79" i="6"/>
  <c r="B80" i="6"/>
  <c r="C80" i="6"/>
  <c r="G80" i="6"/>
  <c r="J80" i="6"/>
  <c r="M80" i="6"/>
  <c r="B81" i="6"/>
  <c r="C81" i="6"/>
  <c r="G81" i="6"/>
  <c r="J81" i="6"/>
  <c r="M81" i="6"/>
  <c r="B82" i="6"/>
  <c r="C82" i="6"/>
  <c r="G82" i="6"/>
  <c r="J82" i="6"/>
  <c r="M82" i="6"/>
  <c r="B83" i="6"/>
  <c r="C83" i="6"/>
  <c r="G83" i="6"/>
  <c r="J83" i="6"/>
  <c r="M83" i="6"/>
  <c r="B84" i="6"/>
  <c r="C84" i="6"/>
  <c r="G84" i="6"/>
  <c r="J84" i="6"/>
  <c r="M84" i="6"/>
  <c r="B85" i="6"/>
  <c r="C85" i="6"/>
  <c r="G85" i="6"/>
  <c r="J85" i="6"/>
  <c r="M85" i="6"/>
  <c r="B86" i="6"/>
  <c r="C86" i="6"/>
  <c r="G86" i="6"/>
  <c r="J86" i="6"/>
  <c r="M86" i="6"/>
  <c r="B87" i="6"/>
  <c r="C87" i="6"/>
  <c r="G87" i="6"/>
  <c r="J87" i="6"/>
  <c r="M87" i="6"/>
  <c r="B88" i="6"/>
  <c r="C88" i="6"/>
  <c r="G88" i="6"/>
  <c r="J88" i="6"/>
  <c r="M88" i="6"/>
  <c r="B89" i="6"/>
  <c r="C89" i="6"/>
  <c r="G89" i="6"/>
  <c r="J89" i="6"/>
  <c r="M89" i="6"/>
  <c r="B6" i="18"/>
  <c r="B7" i="18"/>
  <c r="J7" i="18"/>
  <c r="B8" i="18"/>
  <c r="J8" i="18"/>
  <c r="B9" i="18"/>
  <c r="J9" i="18"/>
  <c r="B10" i="18"/>
  <c r="J10" i="18"/>
  <c r="B11" i="18"/>
  <c r="J11" i="18"/>
  <c r="B12" i="18"/>
  <c r="J12" i="18"/>
  <c r="B13" i="18"/>
  <c r="J13" i="18"/>
  <c r="B14" i="18"/>
  <c r="B15" i="18"/>
  <c r="J15" i="18"/>
  <c r="B16" i="18"/>
  <c r="J16" i="18"/>
  <c r="B17" i="18"/>
  <c r="J17" i="18"/>
  <c r="B18" i="18"/>
  <c r="J18" i="18"/>
  <c r="B19" i="18"/>
  <c r="J19" i="18"/>
  <c r="B20" i="18"/>
  <c r="J20" i="18"/>
  <c r="E41" i="18"/>
  <c r="F41" i="18"/>
  <c r="H41" i="18"/>
  <c r="I41" i="18"/>
  <c r="K41" i="18"/>
  <c r="L41" i="18"/>
  <c r="B42" i="18"/>
  <c r="C42" i="18"/>
  <c r="G42" i="18"/>
  <c r="J42" i="18"/>
  <c r="M42" i="18"/>
  <c r="B43" i="18"/>
  <c r="C43" i="18"/>
  <c r="G43" i="18"/>
  <c r="J43" i="18"/>
  <c r="M43" i="18"/>
  <c r="B44" i="18"/>
  <c r="C44" i="18"/>
  <c r="G44" i="18"/>
  <c r="J44" i="18"/>
  <c r="M44" i="18"/>
  <c r="B45" i="18"/>
  <c r="C45" i="18"/>
  <c r="G45" i="18"/>
  <c r="J45" i="18"/>
  <c r="M45" i="18"/>
  <c r="B46" i="18"/>
  <c r="C46" i="18"/>
  <c r="G46" i="18"/>
  <c r="J46" i="18"/>
  <c r="M46" i="18"/>
  <c r="B47" i="18"/>
  <c r="C47" i="18"/>
  <c r="G47" i="18"/>
  <c r="J47" i="18"/>
  <c r="M47" i="18"/>
  <c r="B48" i="18"/>
  <c r="C48" i="18"/>
  <c r="G48" i="18"/>
  <c r="J48" i="18"/>
  <c r="M48" i="18"/>
  <c r="B49" i="18"/>
  <c r="C49" i="18"/>
  <c r="G49" i="18"/>
  <c r="J49" i="18"/>
  <c r="M49" i="18"/>
  <c r="B50" i="18"/>
  <c r="C50" i="18"/>
  <c r="G50" i="18"/>
  <c r="J50" i="18"/>
  <c r="M50" i="18"/>
  <c r="B51" i="18"/>
  <c r="C51" i="18"/>
  <c r="G51" i="18"/>
  <c r="J51" i="18"/>
  <c r="M51" i="18"/>
  <c r="B52" i="18"/>
  <c r="C52" i="18"/>
  <c r="G52" i="18"/>
  <c r="M52" i="18"/>
  <c r="B53" i="18"/>
  <c r="C53" i="18"/>
  <c r="G53" i="18"/>
  <c r="J53" i="18"/>
  <c r="M53" i="18"/>
  <c r="B54" i="18"/>
  <c r="C54" i="18"/>
  <c r="G54" i="18"/>
  <c r="J54" i="18"/>
  <c r="M54" i="18"/>
  <c r="B55" i="18"/>
  <c r="C55" i="18"/>
  <c r="G55" i="18"/>
  <c r="J55" i="18"/>
  <c r="M55" i="18"/>
  <c r="C6" i="24"/>
  <c r="D6" i="24"/>
  <c r="E6" i="24"/>
  <c r="F6" i="24"/>
  <c r="G6" i="24"/>
  <c r="H6" i="24"/>
  <c r="I6" i="24"/>
  <c r="K6" i="24"/>
  <c r="L6" i="24"/>
  <c r="M6" i="24"/>
  <c r="N6" i="24"/>
  <c r="O6" i="24"/>
  <c r="P6" i="24"/>
  <c r="Q6" i="24"/>
  <c r="B7" i="24"/>
  <c r="J7" i="24"/>
  <c r="B8" i="24"/>
  <c r="J8" i="24"/>
  <c r="B9" i="24"/>
  <c r="J9" i="24"/>
  <c r="B10" i="24"/>
  <c r="J10" i="24"/>
  <c r="B11" i="24"/>
  <c r="B12" i="24"/>
  <c r="J12" i="24"/>
  <c r="B13" i="24"/>
  <c r="J13" i="24"/>
  <c r="B14" i="24"/>
  <c r="J14" i="24"/>
  <c r="B15" i="24"/>
  <c r="J15" i="24"/>
  <c r="B16" i="24"/>
  <c r="J16" i="24"/>
  <c r="B17" i="24"/>
  <c r="J17" i="24"/>
  <c r="B18" i="24"/>
  <c r="J18" i="24"/>
  <c r="B19" i="24"/>
  <c r="J19" i="24"/>
  <c r="B20" i="24"/>
  <c r="E43" i="24"/>
  <c r="F43" i="24"/>
  <c r="H43" i="24"/>
  <c r="I43" i="24"/>
  <c r="K43" i="24"/>
  <c r="L43" i="24"/>
  <c r="N43" i="24"/>
  <c r="O43" i="24"/>
  <c r="P43" i="24"/>
  <c r="B44" i="24"/>
  <c r="C44" i="24"/>
  <c r="G44" i="24"/>
  <c r="J44" i="24"/>
  <c r="M44" i="24"/>
  <c r="Q44" i="24"/>
  <c r="B45" i="24"/>
  <c r="C45" i="24"/>
  <c r="G45" i="24"/>
  <c r="J45" i="24"/>
  <c r="M45" i="24"/>
  <c r="Q45" i="24"/>
  <c r="B46" i="24"/>
  <c r="C46" i="24"/>
  <c r="G46" i="24"/>
  <c r="J46" i="24"/>
  <c r="M46" i="24"/>
  <c r="Q46" i="24"/>
  <c r="B47" i="24"/>
  <c r="C47" i="24"/>
  <c r="G47" i="24"/>
  <c r="J47" i="24"/>
  <c r="M47" i="24"/>
  <c r="Q47" i="24"/>
  <c r="B48" i="24"/>
  <c r="C48" i="24"/>
  <c r="G48" i="24"/>
  <c r="J48" i="24"/>
  <c r="M48" i="24"/>
  <c r="Q48" i="24"/>
  <c r="B49" i="24"/>
  <c r="C49" i="24"/>
  <c r="G49" i="24"/>
  <c r="J49" i="24"/>
  <c r="M49" i="24"/>
  <c r="B50" i="24"/>
  <c r="C50" i="24"/>
  <c r="G50" i="24"/>
  <c r="J50" i="24"/>
  <c r="M50" i="24"/>
  <c r="Q50" i="24"/>
  <c r="B51" i="24"/>
  <c r="C51" i="24"/>
  <c r="G51" i="24"/>
  <c r="J51" i="24"/>
  <c r="M51" i="24"/>
  <c r="Q51" i="24"/>
  <c r="B52" i="24"/>
  <c r="C52" i="24"/>
  <c r="G52" i="24"/>
  <c r="J52" i="24"/>
  <c r="M52" i="24"/>
  <c r="Q52" i="24"/>
  <c r="B53" i="24"/>
  <c r="C53" i="24"/>
  <c r="G53" i="24"/>
  <c r="J53" i="24"/>
  <c r="M53" i="24"/>
  <c r="Q53" i="24"/>
  <c r="B54" i="24"/>
  <c r="C54" i="24"/>
  <c r="G54" i="24"/>
  <c r="J54" i="24"/>
  <c r="M54" i="24"/>
  <c r="Q54" i="24"/>
  <c r="B55" i="24"/>
  <c r="C55" i="24"/>
  <c r="G55" i="24"/>
  <c r="J55" i="24"/>
  <c r="M55" i="24"/>
  <c r="Q55" i="24"/>
  <c r="B56" i="24"/>
  <c r="C56" i="24"/>
  <c r="G56" i="24"/>
  <c r="J56" i="24"/>
  <c r="M56" i="24"/>
  <c r="Q56" i="24"/>
  <c r="B57" i="24"/>
  <c r="C57" i="24"/>
  <c r="G57" i="24"/>
  <c r="J57" i="24"/>
  <c r="M57" i="24"/>
  <c r="Q57" i="24"/>
  <c r="C5" i="15"/>
  <c r="D5" i="15"/>
  <c r="E5" i="15"/>
  <c r="F5" i="15"/>
  <c r="G5" i="15"/>
  <c r="H5" i="15"/>
  <c r="I5" i="15"/>
  <c r="J5" i="15"/>
  <c r="K5" i="15"/>
  <c r="L5" i="15"/>
  <c r="M5" i="15"/>
  <c r="B6" i="15"/>
  <c r="T6" i="15"/>
  <c r="U6" i="15"/>
  <c r="V6" i="15"/>
  <c r="W6" i="15"/>
  <c r="X6" i="15"/>
  <c r="Y6" i="15"/>
  <c r="Z6" i="15"/>
  <c r="AA6" i="15"/>
  <c r="AB6" i="15"/>
  <c r="AC6" i="15"/>
  <c r="AD6" i="15"/>
  <c r="AE6" i="15"/>
  <c r="B7" i="15"/>
  <c r="T7" i="15"/>
  <c r="U7" i="15"/>
  <c r="V7" i="15"/>
  <c r="W7" i="15"/>
  <c r="X7" i="15"/>
  <c r="Y7" i="15"/>
  <c r="Z7" i="15"/>
  <c r="AA7" i="15"/>
  <c r="AB7" i="15"/>
  <c r="AC7" i="15"/>
  <c r="AD7" i="15"/>
  <c r="AE7" i="15"/>
  <c r="B8" i="15"/>
  <c r="T8" i="15"/>
  <c r="V8" i="15"/>
  <c r="W8" i="15"/>
  <c r="X8" i="15"/>
  <c r="Y8" i="15"/>
  <c r="Z8" i="15"/>
  <c r="AA8" i="15"/>
  <c r="AB8" i="15"/>
  <c r="AC8" i="15"/>
  <c r="AD8" i="15"/>
  <c r="AE8" i="15"/>
  <c r="B9" i="15"/>
  <c r="T9" i="15"/>
  <c r="U9" i="15"/>
  <c r="V9" i="15"/>
  <c r="W9" i="15"/>
  <c r="X9" i="15"/>
  <c r="Y9" i="15"/>
  <c r="Z9" i="15"/>
  <c r="AA9" i="15"/>
  <c r="AB9" i="15"/>
  <c r="AC9" i="15"/>
  <c r="AD9" i="15"/>
  <c r="AE9" i="15"/>
  <c r="B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B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B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B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B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B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B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B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B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B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T41" i="15"/>
  <c r="U41" i="15"/>
  <c r="V41" i="15"/>
  <c r="W41" i="15"/>
  <c r="X41" i="15"/>
  <c r="Y41" i="15"/>
  <c r="Z41" i="15"/>
  <c r="AA41" i="15"/>
  <c r="AB41" i="15"/>
  <c r="AC41" i="15"/>
  <c r="AD41" i="15"/>
  <c r="B42" i="15"/>
  <c r="T42" i="15"/>
  <c r="U42" i="15"/>
  <c r="V42" i="15"/>
  <c r="W42" i="15"/>
  <c r="X42" i="15"/>
  <c r="Y42" i="15"/>
  <c r="Z42" i="15"/>
  <c r="AA42" i="15"/>
  <c r="AB42" i="15"/>
  <c r="AC42" i="15"/>
  <c r="AD42" i="15"/>
  <c r="B43" i="15"/>
  <c r="T43" i="15"/>
  <c r="U43" i="15"/>
  <c r="V43" i="15"/>
  <c r="W43" i="15"/>
  <c r="X43" i="15"/>
  <c r="Y43" i="15"/>
  <c r="Z43" i="15"/>
  <c r="AA43" i="15"/>
  <c r="AB43" i="15"/>
  <c r="AC43" i="15"/>
  <c r="AD43" i="15"/>
  <c r="B44" i="15"/>
  <c r="T44" i="15"/>
  <c r="U44" i="15"/>
  <c r="V44" i="15"/>
  <c r="W44" i="15"/>
  <c r="X44" i="15"/>
  <c r="Y44" i="15"/>
  <c r="Z44" i="15"/>
  <c r="AA44" i="15"/>
  <c r="AB44" i="15"/>
  <c r="AC44" i="15"/>
  <c r="AD44" i="15"/>
  <c r="B45" i="15"/>
  <c r="T45" i="15"/>
  <c r="U45" i="15"/>
  <c r="V45" i="15"/>
  <c r="W45" i="15"/>
  <c r="X45" i="15"/>
  <c r="Y45" i="15"/>
  <c r="Z45" i="15"/>
  <c r="AA45" i="15"/>
  <c r="AB45" i="15"/>
  <c r="AC45" i="15"/>
  <c r="AD45" i="15"/>
  <c r="B46" i="15"/>
  <c r="T46" i="15"/>
  <c r="U46" i="15"/>
  <c r="V46" i="15"/>
  <c r="W46" i="15"/>
  <c r="X46" i="15"/>
  <c r="Y46" i="15"/>
  <c r="Z46" i="15"/>
  <c r="AA46" i="15"/>
  <c r="AB46" i="15"/>
  <c r="AC46" i="15"/>
  <c r="AD46" i="15"/>
  <c r="B47" i="15"/>
  <c r="T47" i="15"/>
  <c r="U47" i="15"/>
  <c r="V47" i="15"/>
  <c r="W47" i="15"/>
  <c r="X47" i="15"/>
  <c r="Y47" i="15"/>
  <c r="Z47" i="15"/>
  <c r="AA47" i="15"/>
  <c r="AB47" i="15"/>
  <c r="AC47" i="15"/>
  <c r="AD47" i="15"/>
  <c r="B48" i="15"/>
  <c r="T48" i="15"/>
  <c r="U48" i="15"/>
  <c r="V48" i="15"/>
  <c r="W48" i="15"/>
  <c r="X48" i="15"/>
  <c r="Y48" i="15"/>
  <c r="Z48" i="15"/>
  <c r="AA48" i="15"/>
  <c r="AB48" i="15"/>
  <c r="AC48" i="15"/>
  <c r="AD48" i="15"/>
  <c r="B49" i="15"/>
  <c r="T49" i="15"/>
  <c r="U49" i="15"/>
  <c r="V49" i="15"/>
  <c r="W49" i="15"/>
  <c r="X49" i="15"/>
  <c r="Y49" i="15"/>
  <c r="Z49" i="15"/>
  <c r="AA49" i="15"/>
  <c r="AB49" i="15"/>
  <c r="AC49" i="15"/>
  <c r="AD49" i="15"/>
  <c r="B50" i="15"/>
  <c r="T50" i="15"/>
  <c r="U50" i="15"/>
  <c r="V50" i="15"/>
  <c r="W50" i="15"/>
  <c r="X50" i="15"/>
  <c r="Y50" i="15"/>
  <c r="Z50" i="15"/>
  <c r="AA50" i="15"/>
  <c r="AB50" i="15"/>
  <c r="AC50" i="15"/>
  <c r="AD50" i="15"/>
  <c r="B51" i="15"/>
  <c r="T51" i="15"/>
  <c r="U51" i="15"/>
  <c r="V51" i="15"/>
  <c r="W51" i="15"/>
  <c r="X51" i="15"/>
  <c r="Y51" i="15"/>
  <c r="Z51" i="15"/>
  <c r="AA51" i="15"/>
  <c r="AB51" i="15"/>
  <c r="AC51" i="15"/>
  <c r="AD51" i="15"/>
  <c r="B52" i="15"/>
  <c r="T52" i="15"/>
  <c r="U52" i="15"/>
  <c r="V52" i="15"/>
  <c r="W52" i="15"/>
  <c r="X52" i="15"/>
  <c r="Y52" i="15"/>
  <c r="Z52" i="15"/>
  <c r="AA52" i="15"/>
  <c r="AB52" i="15"/>
  <c r="AC52" i="15"/>
  <c r="AD52" i="15"/>
  <c r="B53" i="15"/>
  <c r="T53" i="15"/>
  <c r="U53" i="15"/>
  <c r="V53" i="15"/>
  <c r="W53" i="15"/>
  <c r="X53" i="15"/>
  <c r="Y53" i="15"/>
  <c r="Z53" i="15"/>
  <c r="AA53" i="15"/>
  <c r="AB53" i="15"/>
  <c r="AC53" i="15"/>
  <c r="AD53" i="15"/>
  <c r="B54" i="15"/>
  <c r="T54" i="15"/>
  <c r="U54" i="15"/>
  <c r="V54" i="15"/>
  <c r="W54" i="15"/>
  <c r="X54" i="15"/>
  <c r="Y54" i="15"/>
  <c r="Z54" i="15"/>
  <c r="AA54" i="15"/>
  <c r="AB54" i="15"/>
  <c r="AC54" i="15"/>
  <c r="AD54" i="15"/>
  <c r="E77" i="15"/>
  <c r="F77" i="15"/>
  <c r="H77" i="15"/>
  <c r="I77" i="15"/>
  <c r="P77" i="15"/>
  <c r="Q77" i="15"/>
  <c r="B78" i="15"/>
  <c r="C78" i="15"/>
  <c r="G78" i="15"/>
  <c r="J78" i="15"/>
  <c r="O78" i="15"/>
  <c r="B79" i="15"/>
  <c r="C79" i="15"/>
  <c r="G79" i="15"/>
  <c r="J79" i="15"/>
  <c r="O79" i="15"/>
  <c r="B80" i="15"/>
  <c r="C80" i="15"/>
  <c r="G80" i="15"/>
  <c r="J80" i="15"/>
  <c r="O80" i="15"/>
  <c r="B81" i="15"/>
  <c r="C81" i="15"/>
  <c r="G81" i="15"/>
  <c r="J81" i="15"/>
  <c r="O81" i="15"/>
  <c r="B82" i="15"/>
  <c r="C82" i="15"/>
  <c r="G82" i="15"/>
  <c r="J82" i="15"/>
  <c r="O82" i="15"/>
  <c r="B83" i="15"/>
  <c r="C83" i="15"/>
  <c r="G83" i="15"/>
  <c r="J83" i="15"/>
  <c r="O83" i="15"/>
  <c r="B84" i="15"/>
  <c r="C84" i="15"/>
  <c r="G84" i="15"/>
  <c r="J84" i="15"/>
  <c r="O84" i="15"/>
  <c r="B85" i="15"/>
  <c r="C85" i="15"/>
  <c r="G85" i="15"/>
  <c r="J85" i="15"/>
  <c r="O85" i="15"/>
  <c r="B86" i="15"/>
  <c r="C86" i="15"/>
  <c r="G86" i="15"/>
  <c r="J86" i="15"/>
  <c r="O86" i="15"/>
  <c r="B87" i="15"/>
  <c r="C87" i="15"/>
  <c r="G87" i="15"/>
  <c r="J87" i="15"/>
  <c r="O87" i="15"/>
  <c r="B88" i="15"/>
  <c r="C88" i="15"/>
  <c r="G88" i="15"/>
  <c r="J88" i="15"/>
  <c r="O88" i="15"/>
  <c r="B89" i="15"/>
  <c r="C89" i="15"/>
  <c r="G89" i="15"/>
  <c r="J89" i="15"/>
  <c r="O89" i="15"/>
  <c r="B90" i="15"/>
  <c r="C90" i="15"/>
  <c r="G90" i="15"/>
  <c r="J90" i="15"/>
  <c r="O90" i="15"/>
  <c r="B91" i="15"/>
  <c r="C91" i="15"/>
  <c r="G91" i="15"/>
  <c r="J91" i="15"/>
  <c r="O91" i="15"/>
  <c r="C114" i="15"/>
  <c r="D114" i="15"/>
  <c r="E114" i="15"/>
  <c r="F114" i="15"/>
  <c r="G114" i="15"/>
  <c r="H114" i="15"/>
  <c r="I114" i="15"/>
  <c r="K114" i="15"/>
  <c r="L114" i="15"/>
  <c r="M114" i="15"/>
  <c r="N114" i="15"/>
  <c r="O114" i="15"/>
  <c r="P114" i="15"/>
  <c r="Q114" i="15"/>
  <c r="B115" i="15"/>
  <c r="J115" i="15"/>
  <c r="T115" i="15" s="1"/>
  <c r="B116" i="15"/>
  <c r="J116" i="15"/>
  <c r="T116" i="15" s="1"/>
  <c r="B117" i="15"/>
  <c r="J117" i="15"/>
  <c r="T117" i="15" s="1"/>
  <c r="B118" i="15"/>
  <c r="J118" i="15"/>
  <c r="T118" i="15" s="1"/>
  <c r="B119" i="15"/>
  <c r="J119" i="15"/>
  <c r="T119" i="15" s="1"/>
  <c r="B120" i="15"/>
  <c r="J120" i="15"/>
  <c r="T120" i="15" s="1"/>
  <c r="B121" i="15"/>
  <c r="J121" i="15"/>
  <c r="T121" i="15" s="1"/>
  <c r="B122" i="15"/>
  <c r="J122" i="15"/>
  <c r="T122" i="15" s="1"/>
  <c r="B123" i="15"/>
  <c r="J123" i="15"/>
  <c r="T123" i="15" s="1"/>
  <c r="B124" i="15"/>
  <c r="J124" i="15"/>
  <c r="T124" i="15" s="1"/>
  <c r="B125" i="15"/>
  <c r="J125" i="15"/>
  <c r="T125" i="15" s="1"/>
  <c r="B126" i="15"/>
  <c r="J126" i="15"/>
  <c r="T126" i="15" s="1"/>
  <c r="B127" i="15"/>
  <c r="J127" i="15"/>
  <c r="T127" i="15" s="1"/>
  <c r="B128" i="15"/>
  <c r="C150" i="15"/>
  <c r="D150" i="15"/>
  <c r="E150" i="15"/>
  <c r="F150" i="15"/>
  <c r="G150" i="15"/>
  <c r="H150" i="15"/>
  <c r="I150" i="15"/>
  <c r="K150" i="15"/>
  <c r="L150" i="15"/>
  <c r="M150" i="15"/>
  <c r="N150" i="15"/>
  <c r="O150" i="15"/>
  <c r="P150" i="15"/>
  <c r="Q150" i="15"/>
  <c r="B151" i="15"/>
  <c r="J151" i="15"/>
  <c r="B152" i="15"/>
  <c r="J152" i="15"/>
  <c r="B153" i="15"/>
  <c r="J153" i="15"/>
  <c r="B154" i="15"/>
  <c r="J154" i="15"/>
  <c r="B155" i="15"/>
  <c r="J155" i="15"/>
  <c r="B156" i="15"/>
  <c r="J156" i="15"/>
  <c r="B157" i="15"/>
  <c r="J157" i="15"/>
  <c r="B158" i="15"/>
  <c r="J158" i="15"/>
  <c r="B159" i="15"/>
  <c r="J159" i="15"/>
  <c r="B160" i="15"/>
  <c r="B161" i="15"/>
  <c r="B162" i="15"/>
  <c r="J162" i="15"/>
  <c r="B163" i="15"/>
  <c r="J163" i="15"/>
  <c r="B164" i="15"/>
  <c r="C5" i="4"/>
  <c r="D5" i="4"/>
  <c r="E5" i="4"/>
  <c r="F5" i="4"/>
  <c r="G5" i="4"/>
  <c r="H5" i="4"/>
  <c r="I5" i="4"/>
  <c r="J5" i="4"/>
  <c r="K5" i="4"/>
  <c r="L5" i="4"/>
  <c r="M5" i="4"/>
  <c r="B6" i="4"/>
  <c r="P6" i="4"/>
  <c r="Q6" i="4"/>
  <c r="R6" i="4"/>
  <c r="S6" i="4"/>
  <c r="T6" i="4"/>
  <c r="U6" i="4"/>
  <c r="V6" i="4"/>
  <c r="W6" i="4"/>
  <c r="X6" i="4"/>
  <c r="Y6" i="4"/>
  <c r="B7" i="4"/>
  <c r="P7" i="4"/>
  <c r="Q7" i="4"/>
  <c r="R7" i="4"/>
  <c r="S7" i="4"/>
  <c r="T7" i="4"/>
  <c r="U7" i="4"/>
  <c r="V7" i="4"/>
  <c r="W7" i="4"/>
  <c r="X7" i="4"/>
  <c r="Y7" i="4"/>
  <c r="B8" i="4"/>
  <c r="O8" i="4"/>
  <c r="P8" i="4"/>
  <c r="Q8" i="4"/>
  <c r="R8" i="4"/>
  <c r="S8" i="4"/>
  <c r="T8" i="4"/>
  <c r="U8" i="4"/>
  <c r="V8" i="4"/>
  <c r="W8" i="4"/>
  <c r="X8" i="4"/>
  <c r="Y8" i="4"/>
  <c r="B9" i="4"/>
  <c r="Q9" i="4"/>
  <c r="R9" i="4"/>
  <c r="S9" i="4"/>
  <c r="T9" i="4"/>
  <c r="U9" i="4"/>
  <c r="V9" i="4"/>
  <c r="W9" i="4"/>
  <c r="X9" i="4"/>
  <c r="Y9" i="4"/>
  <c r="B10" i="4"/>
  <c r="O10" i="4"/>
  <c r="P10" i="4"/>
  <c r="Q10" i="4"/>
  <c r="R10" i="4"/>
  <c r="S10" i="4"/>
  <c r="T10" i="4"/>
  <c r="U10" i="4"/>
  <c r="V10" i="4"/>
  <c r="W10" i="4"/>
  <c r="X10" i="4"/>
  <c r="Y10" i="4"/>
  <c r="B11" i="4"/>
  <c r="O11" i="4"/>
  <c r="P11" i="4"/>
  <c r="Q11" i="4"/>
  <c r="R11" i="4"/>
  <c r="S11" i="4"/>
  <c r="T11" i="4"/>
  <c r="U11" i="4"/>
  <c r="V11" i="4"/>
  <c r="W11" i="4"/>
  <c r="X11" i="4"/>
  <c r="Y11" i="4"/>
  <c r="B12" i="4"/>
  <c r="O12" i="4"/>
  <c r="P12" i="4"/>
  <c r="Q12" i="4"/>
  <c r="R12" i="4"/>
  <c r="S12" i="4"/>
  <c r="T12" i="4"/>
  <c r="U12" i="4"/>
  <c r="V12" i="4"/>
  <c r="W12" i="4"/>
  <c r="X12" i="4"/>
  <c r="Y12" i="4"/>
  <c r="B13" i="4"/>
  <c r="B14" i="4"/>
  <c r="B15" i="4"/>
  <c r="B16" i="4"/>
  <c r="B17" i="4"/>
  <c r="B18" i="4"/>
  <c r="B19" i="4"/>
  <c r="D39" i="4"/>
  <c r="E39" i="4"/>
  <c r="F39" i="4"/>
  <c r="G39" i="4"/>
  <c r="H39" i="4"/>
  <c r="I39" i="4"/>
  <c r="J39" i="4"/>
  <c r="K39" i="4"/>
  <c r="L39" i="4"/>
  <c r="M39" i="4"/>
  <c r="B40" i="4"/>
  <c r="P40" i="4"/>
  <c r="Q40" i="4"/>
  <c r="R40" i="4"/>
  <c r="S40" i="4"/>
  <c r="T40" i="4"/>
  <c r="U40" i="4"/>
  <c r="V40" i="4"/>
  <c r="W40" i="4"/>
  <c r="X40" i="4"/>
  <c r="Y40" i="4"/>
  <c r="B41" i="4"/>
  <c r="P41" i="4"/>
  <c r="Q41" i="4"/>
  <c r="R41" i="4"/>
  <c r="S41" i="4"/>
  <c r="T41" i="4"/>
  <c r="U41" i="4"/>
  <c r="V41" i="4"/>
  <c r="W41" i="4"/>
  <c r="X41" i="4"/>
  <c r="Y41" i="4"/>
  <c r="B42" i="4"/>
  <c r="P42" i="4"/>
  <c r="Q42" i="4"/>
  <c r="R42" i="4"/>
  <c r="S42" i="4"/>
  <c r="T42" i="4"/>
  <c r="U42" i="4"/>
  <c r="V42" i="4"/>
  <c r="W42" i="4"/>
  <c r="X42" i="4"/>
  <c r="Y42" i="4"/>
  <c r="B43" i="4"/>
  <c r="P43" i="4"/>
  <c r="Q43" i="4"/>
  <c r="R43" i="4"/>
  <c r="S43" i="4"/>
  <c r="T43" i="4"/>
  <c r="U43" i="4"/>
  <c r="V43" i="4"/>
  <c r="W43" i="4"/>
  <c r="X43" i="4"/>
  <c r="Y43" i="4"/>
  <c r="B44" i="4"/>
  <c r="O44" i="4"/>
  <c r="P44" i="4"/>
  <c r="Q44" i="4"/>
  <c r="R44" i="4"/>
  <c r="T44" i="4"/>
  <c r="U44" i="4"/>
  <c r="V44" i="4"/>
  <c r="W44" i="4"/>
  <c r="X44" i="4"/>
  <c r="Y44" i="4"/>
  <c r="B45" i="4"/>
  <c r="O45" i="4"/>
  <c r="P45" i="4"/>
  <c r="Q45" i="4"/>
  <c r="R45" i="4"/>
  <c r="S45" i="4"/>
  <c r="T45" i="4"/>
  <c r="U45" i="4"/>
  <c r="V45" i="4"/>
  <c r="W45" i="4"/>
  <c r="X45" i="4"/>
  <c r="Y45" i="4"/>
  <c r="B46" i="4"/>
  <c r="O46" i="4"/>
  <c r="P46" i="4"/>
  <c r="Q46" i="4"/>
  <c r="R46" i="4"/>
  <c r="S46" i="4"/>
  <c r="T46" i="4"/>
  <c r="U46" i="4"/>
  <c r="V46" i="4"/>
  <c r="W46" i="4"/>
  <c r="X46" i="4"/>
  <c r="Y46" i="4"/>
  <c r="B47" i="4"/>
  <c r="O47" i="4"/>
  <c r="P47" i="4"/>
  <c r="Q47" i="4"/>
  <c r="R47" i="4"/>
  <c r="S47" i="4"/>
  <c r="T47" i="4"/>
  <c r="U47" i="4"/>
  <c r="V47" i="4"/>
  <c r="W47" i="4"/>
  <c r="X47" i="4"/>
  <c r="Y47" i="4"/>
  <c r="B48" i="4"/>
  <c r="O48" i="4"/>
  <c r="P48" i="4"/>
  <c r="Q48" i="4"/>
  <c r="R48" i="4"/>
  <c r="S48" i="4"/>
  <c r="T48" i="4"/>
  <c r="U48" i="4"/>
  <c r="V48" i="4"/>
  <c r="W48" i="4"/>
  <c r="X48" i="4"/>
  <c r="Y48" i="4"/>
  <c r="B49" i="4"/>
  <c r="O49" i="4"/>
  <c r="P49" i="4"/>
  <c r="Q49" i="4"/>
  <c r="R49" i="4"/>
  <c r="S49" i="4"/>
  <c r="T49" i="4"/>
  <c r="U49" i="4"/>
  <c r="V49" i="4"/>
  <c r="W49" i="4"/>
  <c r="X49" i="4"/>
  <c r="Y49" i="4"/>
  <c r="B50" i="4"/>
  <c r="O50" i="4"/>
  <c r="P50" i="4"/>
  <c r="Q50" i="4"/>
  <c r="R50" i="4"/>
  <c r="S50" i="4"/>
  <c r="T50" i="4"/>
  <c r="U50" i="4"/>
  <c r="V50" i="4"/>
  <c r="W50" i="4"/>
  <c r="X50" i="4"/>
  <c r="Y50" i="4"/>
  <c r="B51" i="4"/>
  <c r="O51" i="4"/>
  <c r="P51" i="4"/>
  <c r="Q51" i="4"/>
  <c r="R51" i="4"/>
  <c r="S51" i="4"/>
  <c r="T51" i="4"/>
  <c r="U51" i="4"/>
  <c r="V51" i="4"/>
  <c r="W51" i="4"/>
  <c r="X51" i="4"/>
  <c r="Y51" i="4"/>
  <c r="B52" i="4"/>
  <c r="O52" i="4"/>
  <c r="P52" i="4"/>
  <c r="Q52" i="4"/>
  <c r="R52" i="4"/>
  <c r="S52" i="4"/>
  <c r="T52" i="4"/>
  <c r="U52" i="4"/>
  <c r="V52" i="4"/>
  <c r="W52" i="4"/>
  <c r="X52" i="4"/>
  <c r="Y52" i="4"/>
  <c r="B53" i="4"/>
  <c r="O53" i="4"/>
  <c r="P53" i="4"/>
  <c r="Q53" i="4"/>
  <c r="R53" i="4"/>
  <c r="S53" i="4"/>
  <c r="T53" i="4"/>
  <c r="U53" i="4"/>
  <c r="V53" i="4"/>
  <c r="W53" i="4"/>
  <c r="X53" i="4"/>
  <c r="Y53" i="4"/>
  <c r="J75" i="4"/>
  <c r="M75" i="4"/>
  <c r="B76" i="4"/>
  <c r="C76" i="4"/>
  <c r="J76" i="4"/>
  <c r="M76" i="4"/>
  <c r="B77" i="4"/>
  <c r="C77" i="4"/>
  <c r="G77" i="4"/>
  <c r="J77" i="4"/>
  <c r="M77" i="4"/>
  <c r="B78" i="4"/>
  <c r="C78" i="4"/>
  <c r="G78" i="4"/>
  <c r="J78" i="4"/>
  <c r="M78" i="4"/>
  <c r="B79" i="4"/>
  <c r="C79" i="4"/>
  <c r="M79" i="4"/>
  <c r="B80" i="4"/>
  <c r="C80" i="4"/>
  <c r="G80" i="4"/>
  <c r="J80" i="4"/>
  <c r="M80" i="4"/>
  <c r="B81" i="4"/>
  <c r="C81" i="4"/>
  <c r="G81" i="4"/>
  <c r="J81" i="4"/>
  <c r="M81" i="4"/>
  <c r="B82" i="4"/>
  <c r="C82" i="4"/>
  <c r="G82" i="4"/>
  <c r="J82" i="4"/>
  <c r="M82" i="4"/>
  <c r="B83" i="4"/>
  <c r="C83" i="4"/>
  <c r="J83" i="4"/>
  <c r="M83" i="4"/>
  <c r="B84" i="4"/>
  <c r="C84" i="4"/>
  <c r="G84" i="4"/>
  <c r="J84" i="4"/>
  <c r="M84" i="4"/>
  <c r="B85" i="4"/>
  <c r="C85" i="4"/>
  <c r="G85" i="4"/>
  <c r="J85" i="4"/>
  <c r="M85" i="4"/>
  <c r="B86" i="4"/>
  <c r="C86" i="4"/>
  <c r="G86" i="4"/>
  <c r="J86" i="4"/>
  <c r="M86" i="4"/>
  <c r="B87" i="4"/>
  <c r="C87" i="4"/>
  <c r="G87" i="4"/>
  <c r="J87" i="4"/>
  <c r="M87" i="4"/>
  <c r="B88" i="4"/>
  <c r="C88" i="4"/>
  <c r="G88" i="4"/>
  <c r="J88" i="4"/>
  <c r="M88" i="4"/>
  <c r="B89" i="4"/>
  <c r="C89" i="4"/>
  <c r="G89" i="4"/>
  <c r="J89" i="4"/>
  <c r="M89" i="4"/>
  <c r="A6" i="3"/>
  <c r="A7" i="2" s="1"/>
  <c r="D6" i="3"/>
  <c r="E6" i="3"/>
  <c r="F6" i="3"/>
  <c r="G6" i="3"/>
  <c r="H6" i="3"/>
  <c r="I6" i="3"/>
  <c r="J6" i="3"/>
  <c r="K6" i="3"/>
  <c r="L6" i="3"/>
  <c r="M6" i="3"/>
  <c r="A7" i="3"/>
  <c r="A8" i="2" s="1"/>
  <c r="D7" i="3"/>
  <c r="E7" i="3"/>
  <c r="F7" i="3"/>
  <c r="G7" i="3"/>
  <c r="H7" i="3"/>
  <c r="I7" i="3"/>
  <c r="J7" i="3"/>
  <c r="K7" i="3"/>
  <c r="L7" i="3"/>
  <c r="M7" i="3"/>
  <c r="A8" i="3"/>
  <c r="A9" i="2" s="1"/>
  <c r="C8" i="3"/>
  <c r="D8" i="3"/>
  <c r="E8" i="3"/>
  <c r="F8" i="3"/>
  <c r="G8" i="3"/>
  <c r="H8" i="3"/>
  <c r="I8" i="3"/>
  <c r="J8" i="3"/>
  <c r="K8" i="3"/>
  <c r="L8" i="3"/>
  <c r="M8" i="3"/>
  <c r="A9" i="3"/>
  <c r="A10" i="2" s="1"/>
  <c r="C9" i="3"/>
  <c r="D9" i="3"/>
  <c r="E9" i="3"/>
  <c r="F9" i="3"/>
  <c r="G9" i="3"/>
  <c r="H9" i="3"/>
  <c r="I9" i="3"/>
  <c r="J9" i="3"/>
  <c r="K9" i="3"/>
  <c r="L9" i="3"/>
  <c r="M9" i="3"/>
  <c r="A10" i="3"/>
  <c r="A11" i="2" s="1"/>
  <c r="C10" i="3"/>
  <c r="D10" i="3"/>
  <c r="E10" i="3"/>
  <c r="F10" i="3"/>
  <c r="G10" i="3"/>
  <c r="H10" i="3"/>
  <c r="I10" i="3"/>
  <c r="J10" i="3"/>
  <c r="K10" i="3"/>
  <c r="L10" i="3"/>
  <c r="M10" i="3"/>
  <c r="A11" i="3"/>
  <c r="A12" i="2" s="1"/>
  <c r="A12" i="3"/>
  <c r="A13" i="2" s="1"/>
  <c r="C12" i="3"/>
  <c r="D12" i="3"/>
  <c r="E12" i="3"/>
  <c r="F12" i="3"/>
  <c r="G12" i="3"/>
  <c r="H12" i="3"/>
  <c r="I12" i="3"/>
  <c r="J12" i="3"/>
  <c r="K12" i="3"/>
  <c r="L12" i="3"/>
  <c r="M12" i="3"/>
  <c r="A13" i="3"/>
  <c r="A14" i="2" s="1"/>
  <c r="C13" i="3"/>
  <c r="D13" i="3"/>
  <c r="E13" i="3"/>
  <c r="F13" i="3"/>
  <c r="G13" i="3"/>
  <c r="H13" i="3"/>
  <c r="I13" i="3"/>
  <c r="J13" i="3"/>
  <c r="K13" i="3"/>
  <c r="L13" i="3"/>
  <c r="M13" i="3"/>
  <c r="A14" i="3"/>
  <c r="A15" i="2" s="1"/>
  <c r="C14" i="3"/>
  <c r="D14" i="3"/>
  <c r="E14" i="3"/>
  <c r="F14" i="3"/>
  <c r="G14" i="3"/>
  <c r="H14" i="3"/>
  <c r="I14" i="3"/>
  <c r="J14" i="3"/>
  <c r="K14" i="3"/>
  <c r="L14" i="3"/>
  <c r="M14" i="3"/>
  <c r="A15" i="3"/>
  <c r="A16" i="2" s="1"/>
  <c r="C15" i="3"/>
  <c r="D15" i="3"/>
  <c r="E15" i="3"/>
  <c r="F15" i="3"/>
  <c r="G15" i="3"/>
  <c r="H15" i="3"/>
  <c r="I15" i="3"/>
  <c r="J15" i="3"/>
  <c r="K15" i="3"/>
  <c r="L15" i="3"/>
  <c r="M15" i="3"/>
  <c r="A16" i="3"/>
  <c r="A17" i="2" s="1"/>
  <c r="C16" i="3"/>
  <c r="D16" i="3"/>
  <c r="E16" i="3"/>
  <c r="F16" i="3"/>
  <c r="G16" i="3"/>
  <c r="H16" i="3"/>
  <c r="I16" i="3"/>
  <c r="J16" i="3"/>
  <c r="K16" i="3"/>
  <c r="L16" i="3"/>
  <c r="M16" i="3"/>
  <c r="A17" i="3"/>
  <c r="A18" i="2" s="1"/>
  <c r="A18" i="3"/>
  <c r="A19" i="2" s="1"/>
  <c r="A20" i="2"/>
  <c r="A40" i="3"/>
  <c r="C40" i="3"/>
  <c r="D40" i="3"/>
  <c r="E40" i="3"/>
  <c r="F40" i="3"/>
  <c r="G40" i="3"/>
  <c r="H40" i="3"/>
  <c r="I40" i="3"/>
  <c r="J40" i="3"/>
  <c r="K40" i="3"/>
  <c r="L40" i="3"/>
  <c r="M40" i="3"/>
  <c r="A41" i="3"/>
  <c r="C41" i="3"/>
  <c r="D41" i="3"/>
  <c r="E41" i="3"/>
  <c r="F41" i="3"/>
  <c r="G41" i="3"/>
  <c r="H41" i="3"/>
  <c r="I41" i="3"/>
  <c r="J41" i="3"/>
  <c r="K41" i="3"/>
  <c r="L41" i="3"/>
  <c r="M41" i="3"/>
  <c r="A42" i="3"/>
  <c r="C42" i="3"/>
  <c r="D42" i="3"/>
  <c r="E42" i="3"/>
  <c r="F42" i="3"/>
  <c r="G42" i="3"/>
  <c r="H42" i="3"/>
  <c r="I42" i="3"/>
  <c r="J42" i="3"/>
  <c r="K42" i="3"/>
  <c r="L42" i="3"/>
  <c r="M42" i="3"/>
  <c r="A43" i="3"/>
  <c r="C43" i="3"/>
  <c r="D43" i="3"/>
  <c r="E43" i="3"/>
  <c r="F43" i="3"/>
  <c r="G43" i="3"/>
  <c r="H43" i="3"/>
  <c r="I43" i="3"/>
  <c r="J43" i="3"/>
  <c r="K43" i="3"/>
  <c r="L43" i="3"/>
  <c r="M43" i="3"/>
  <c r="A44" i="3"/>
  <c r="C44" i="3"/>
  <c r="D44" i="3"/>
  <c r="E44" i="3"/>
  <c r="F44" i="3"/>
  <c r="G44" i="3"/>
  <c r="H44" i="3"/>
  <c r="I44" i="3"/>
  <c r="J44" i="3"/>
  <c r="K44" i="3"/>
  <c r="L44" i="3"/>
  <c r="M44" i="3"/>
  <c r="A45" i="3"/>
  <c r="A46" i="3"/>
  <c r="C46" i="3"/>
  <c r="D46" i="3"/>
  <c r="E46" i="3"/>
  <c r="F46" i="3"/>
  <c r="G46" i="3"/>
  <c r="H46" i="3"/>
  <c r="I46" i="3"/>
  <c r="J46" i="3"/>
  <c r="K46" i="3"/>
  <c r="L46" i="3"/>
  <c r="M46" i="3"/>
  <c r="A47" i="3"/>
  <c r="C47" i="3"/>
  <c r="D47" i="3"/>
  <c r="E47" i="3"/>
  <c r="F47" i="3"/>
  <c r="G47" i="3"/>
  <c r="H47" i="3"/>
  <c r="I47" i="3"/>
  <c r="J47" i="3"/>
  <c r="K47" i="3"/>
  <c r="L47" i="3"/>
  <c r="M47" i="3"/>
  <c r="A48" i="3"/>
  <c r="C48" i="3"/>
  <c r="D48" i="3"/>
  <c r="E48" i="3"/>
  <c r="F48" i="3"/>
  <c r="G48" i="3"/>
  <c r="H48" i="3"/>
  <c r="I48" i="3"/>
  <c r="J48" i="3"/>
  <c r="K48" i="3"/>
  <c r="L48" i="3"/>
  <c r="M48" i="3"/>
  <c r="A49" i="3"/>
  <c r="C49" i="3"/>
  <c r="D49" i="3"/>
  <c r="E49" i="3"/>
  <c r="F49" i="3"/>
  <c r="G49" i="3"/>
  <c r="H49" i="3"/>
  <c r="I49" i="3"/>
  <c r="J49" i="3"/>
  <c r="K49" i="3"/>
  <c r="L49" i="3"/>
  <c r="M49" i="3"/>
  <c r="A50" i="3"/>
  <c r="C50" i="3"/>
  <c r="D50" i="3"/>
  <c r="E50" i="3"/>
  <c r="F50" i="3"/>
  <c r="G50" i="3"/>
  <c r="H50" i="3"/>
  <c r="I50" i="3"/>
  <c r="J50" i="3"/>
  <c r="K50" i="3"/>
  <c r="L50" i="3"/>
  <c r="M50" i="3"/>
  <c r="A76" i="3"/>
  <c r="E76" i="3"/>
  <c r="F76" i="3"/>
  <c r="H76" i="3"/>
  <c r="I76" i="3"/>
  <c r="K76" i="3"/>
  <c r="L76" i="3"/>
  <c r="A77" i="3"/>
  <c r="E77" i="3"/>
  <c r="F77" i="3"/>
  <c r="H77" i="3"/>
  <c r="I77" i="3"/>
  <c r="K77" i="3"/>
  <c r="L77" i="3"/>
  <c r="A78" i="3"/>
  <c r="E78" i="3"/>
  <c r="F78" i="3"/>
  <c r="H78" i="3"/>
  <c r="I78" i="3"/>
  <c r="K78" i="3"/>
  <c r="L78" i="3"/>
  <c r="A79" i="3"/>
  <c r="E79" i="3"/>
  <c r="F79" i="3"/>
  <c r="H79" i="3"/>
  <c r="I79" i="3"/>
  <c r="K79" i="3"/>
  <c r="L79" i="3"/>
  <c r="A80" i="3"/>
  <c r="E80" i="3"/>
  <c r="F80" i="3"/>
  <c r="H80" i="3"/>
  <c r="I80" i="3"/>
  <c r="K80" i="3"/>
  <c r="L80" i="3"/>
  <c r="A81" i="3"/>
  <c r="A82" i="3"/>
  <c r="E82" i="3"/>
  <c r="F82" i="3"/>
  <c r="H82" i="3"/>
  <c r="I82" i="3"/>
  <c r="K82" i="3"/>
  <c r="L82" i="3"/>
  <c r="A83" i="3"/>
  <c r="E83" i="3"/>
  <c r="F83" i="3"/>
  <c r="H83" i="3"/>
  <c r="I83" i="3"/>
  <c r="K83" i="3"/>
  <c r="L83" i="3"/>
  <c r="A84" i="3"/>
  <c r="E84" i="3"/>
  <c r="F84" i="3"/>
  <c r="H84" i="3"/>
  <c r="I84" i="3"/>
  <c r="K84" i="3"/>
  <c r="L84" i="3"/>
  <c r="A85" i="3"/>
  <c r="E85" i="3"/>
  <c r="F85" i="3"/>
  <c r="H85" i="3"/>
  <c r="I85" i="3"/>
  <c r="K85" i="3"/>
  <c r="L85" i="3"/>
  <c r="A86" i="3"/>
  <c r="E86" i="3"/>
  <c r="F86" i="3"/>
  <c r="H86" i="3"/>
  <c r="I86" i="3"/>
  <c r="K86" i="3"/>
  <c r="L86" i="3"/>
  <c r="A87" i="3"/>
  <c r="E87" i="3"/>
  <c r="F87" i="3"/>
  <c r="H87" i="3"/>
  <c r="I87" i="3"/>
  <c r="K87" i="3"/>
  <c r="L87" i="3"/>
  <c r="A88" i="3"/>
  <c r="T87" i="8" l="1"/>
  <c r="T83" i="8"/>
  <c r="AG7" i="23"/>
  <c r="Q5" i="26"/>
  <c r="Q41" i="26"/>
  <c r="M5" i="26"/>
  <c r="M41" i="26"/>
  <c r="N5" i="26"/>
  <c r="N41" i="26"/>
  <c r="P5" i="26"/>
  <c r="P41" i="26"/>
  <c r="R41" i="26"/>
  <c r="R5" i="26"/>
  <c r="S41" i="26"/>
  <c r="S5" i="26"/>
  <c r="O5" i="26"/>
  <c r="O41" i="26"/>
  <c r="AG19" i="23"/>
  <c r="AG9" i="23"/>
  <c r="AG15" i="23"/>
  <c r="AG17" i="23"/>
  <c r="V53" i="21"/>
  <c r="V50" i="21"/>
  <c r="V48" i="21"/>
  <c r="V44" i="21"/>
  <c r="O41" i="20"/>
  <c r="O5" i="20"/>
  <c r="V5" i="20"/>
  <c r="V41" i="20"/>
  <c r="R5" i="20"/>
  <c r="R41" i="20"/>
  <c r="N41" i="20"/>
  <c r="N5" i="20"/>
  <c r="S41" i="20"/>
  <c r="S5" i="20"/>
  <c r="U41" i="20"/>
  <c r="U5" i="20"/>
  <c r="Q5" i="20"/>
  <c r="Q41" i="20"/>
  <c r="T41" i="20"/>
  <c r="T5" i="20"/>
  <c r="P41" i="20"/>
  <c r="P5" i="20"/>
  <c r="T154" i="15"/>
  <c r="R88" i="15"/>
  <c r="T161" i="15"/>
  <c r="R84" i="15"/>
  <c r="T157" i="15"/>
  <c r="R80" i="15"/>
  <c r="T153" i="15"/>
  <c r="R90" i="15"/>
  <c r="T163" i="15"/>
  <c r="R86" i="15"/>
  <c r="T159" i="15"/>
  <c r="R82" i="15"/>
  <c r="T155" i="15"/>
  <c r="R78" i="15"/>
  <c r="T151" i="15"/>
  <c r="R89" i="15"/>
  <c r="T162" i="15"/>
  <c r="R85" i="15"/>
  <c r="T158" i="15"/>
  <c r="R91" i="15"/>
  <c r="T164" i="15"/>
  <c r="R87" i="15"/>
  <c r="T160" i="15"/>
  <c r="R83" i="15"/>
  <c r="T156" i="15"/>
  <c r="R79" i="15"/>
  <c r="T152" i="15"/>
  <c r="T39" i="13"/>
  <c r="T5" i="13"/>
  <c r="S5" i="13"/>
  <c r="S39" i="13"/>
  <c r="O5" i="13"/>
  <c r="O39" i="13"/>
  <c r="V39" i="13"/>
  <c r="V5" i="13"/>
  <c r="R39" i="13"/>
  <c r="R5" i="13"/>
  <c r="N39" i="13"/>
  <c r="N5" i="13"/>
  <c r="P5" i="13"/>
  <c r="P39" i="13"/>
  <c r="U39" i="13"/>
  <c r="U5" i="13"/>
  <c r="Q39" i="13"/>
  <c r="Q5" i="13"/>
  <c r="T47" i="11"/>
  <c r="S47" i="11"/>
  <c r="T78" i="8"/>
  <c r="T41" i="26"/>
  <c r="T5" i="26"/>
  <c r="Y5" i="25"/>
  <c r="Y39" i="25"/>
  <c r="X39" i="25"/>
  <c r="X5" i="25"/>
  <c r="T39" i="25"/>
  <c r="T5" i="25"/>
  <c r="U39" i="25"/>
  <c r="U5" i="25"/>
  <c r="W5" i="25"/>
  <c r="W39" i="25"/>
  <c r="S5" i="25"/>
  <c r="S39" i="25"/>
  <c r="Z5" i="25"/>
  <c r="Z39" i="25"/>
  <c r="V39" i="25"/>
  <c r="V5" i="25"/>
  <c r="AA5" i="25"/>
  <c r="AA39" i="25"/>
  <c r="V51" i="21"/>
  <c r="V49" i="21"/>
  <c r="V45" i="21"/>
  <c r="V43" i="21"/>
  <c r="V54" i="21"/>
  <c r="U51" i="21"/>
  <c r="U45" i="21"/>
  <c r="X42" i="21"/>
  <c r="V56" i="21"/>
  <c r="W42" i="21"/>
  <c r="V55" i="21"/>
  <c r="V52" i="21"/>
  <c r="U50" i="21"/>
  <c r="U48" i="21"/>
  <c r="W41" i="20"/>
  <c r="W5" i="20"/>
  <c r="W39" i="13"/>
  <c r="W5" i="13"/>
  <c r="S6" i="19"/>
  <c r="AA6" i="19"/>
  <c r="V6" i="19"/>
  <c r="AD6" i="19"/>
  <c r="Y6" i="19"/>
  <c r="AG6" i="19"/>
  <c r="U6" i="19"/>
  <c r="AC6" i="19"/>
  <c r="W6" i="19"/>
  <c r="AE6" i="19"/>
  <c r="AF6" i="19"/>
  <c r="X6" i="19"/>
  <c r="AB6" i="19"/>
  <c r="T6" i="19"/>
  <c r="T39" i="5"/>
  <c r="T5" i="5"/>
  <c r="W39" i="5"/>
  <c r="W5" i="5"/>
  <c r="S39" i="5"/>
  <c r="S5" i="5"/>
  <c r="O39" i="5"/>
  <c r="O5" i="5"/>
  <c r="X39" i="5"/>
  <c r="X5" i="5"/>
  <c r="V39" i="5"/>
  <c r="V5" i="5"/>
  <c r="R5" i="5"/>
  <c r="R39" i="5"/>
  <c r="P39" i="5"/>
  <c r="P5" i="5"/>
  <c r="Y5" i="5"/>
  <c r="Y39" i="5"/>
  <c r="U5" i="5"/>
  <c r="U39" i="5"/>
  <c r="Q5" i="5"/>
  <c r="Q39" i="5"/>
  <c r="G17" i="2"/>
  <c r="V39" i="6"/>
  <c r="V5" i="6"/>
  <c r="R39" i="6"/>
  <c r="R5" i="6"/>
  <c r="G20" i="2"/>
  <c r="Y5" i="6"/>
  <c r="Y39" i="6"/>
  <c r="U5" i="6"/>
  <c r="U39" i="6"/>
  <c r="Q5" i="6"/>
  <c r="Q39" i="6"/>
  <c r="G19" i="2"/>
  <c r="X5" i="6"/>
  <c r="X39" i="6"/>
  <c r="T5" i="6"/>
  <c r="T39" i="6"/>
  <c r="P5" i="6"/>
  <c r="P39" i="6"/>
  <c r="G18" i="2"/>
  <c r="W39" i="6"/>
  <c r="W5" i="6"/>
  <c r="S39" i="6"/>
  <c r="S5" i="6"/>
  <c r="O39" i="6"/>
  <c r="O5" i="6"/>
  <c r="K20" i="2"/>
  <c r="Q89" i="7"/>
  <c r="K19" i="2"/>
  <c r="Q88" i="7"/>
  <c r="K18" i="2"/>
  <c r="Q87" i="7"/>
  <c r="K17" i="2"/>
  <c r="F89" i="8"/>
  <c r="T89" i="8"/>
  <c r="F86" i="8"/>
  <c r="S86" i="8" s="1"/>
  <c r="T86" i="8"/>
  <c r="F84" i="8"/>
  <c r="S84" i="8" s="1"/>
  <c r="T84" i="8"/>
  <c r="F82" i="8"/>
  <c r="S82" i="8" s="1"/>
  <c r="T82" i="8"/>
  <c r="O19" i="2"/>
  <c r="R89" i="8"/>
  <c r="R85" i="8"/>
  <c r="R81" i="8"/>
  <c r="S89" i="8"/>
  <c r="R84" i="8"/>
  <c r="F90" i="8"/>
  <c r="S90" i="8" s="1"/>
  <c r="T90" i="8"/>
  <c r="F85" i="8"/>
  <c r="S85" i="8" s="1"/>
  <c r="T85" i="8"/>
  <c r="F81" i="8"/>
  <c r="S81" i="8" s="1"/>
  <c r="T81" i="8"/>
  <c r="O17" i="2"/>
  <c r="R87" i="8"/>
  <c r="R83" i="8"/>
  <c r="R78" i="8"/>
  <c r="S77" i="8"/>
  <c r="O20" i="2"/>
  <c r="R90" i="8"/>
  <c r="R86" i="8"/>
  <c r="R82" i="8"/>
  <c r="R77" i="8"/>
  <c r="D53" i="19"/>
  <c r="S53" i="19" s="1"/>
  <c r="D48" i="16"/>
  <c r="D47" i="16"/>
  <c r="D81" i="15"/>
  <c r="O10" i="2"/>
  <c r="K16" i="2"/>
  <c r="K14" i="2"/>
  <c r="K13" i="2"/>
  <c r="K12" i="2"/>
  <c r="G16" i="2"/>
  <c r="G15" i="2"/>
  <c r="G14" i="2"/>
  <c r="G13" i="2"/>
  <c r="G12" i="2"/>
  <c r="G11" i="2"/>
  <c r="G10" i="2"/>
  <c r="G9" i="2"/>
  <c r="G8" i="2"/>
  <c r="G7" i="2"/>
  <c r="B39" i="4"/>
  <c r="D80" i="12"/>
  <c r="P80" i="12" s="1"/>
  <c r="B79" i="7"/>
  <c r="D45" i="16"/>
  <c r="D82" i="15"/>
  <c r="D88" i="12"/>
  <c r="P88" i="12" s="1"/>
  <c r="D81" i="17"/>
  <c r="D47" i="14"/>
  <c r="S47" i="14" s="1"/>
  <c r="D46" i="14"/>
  <c r="S46" i="14" s="1"/>
  <c r="R81" i="15"/>
  <c r="D48" i="11"/>
  <c r="T48" i="11" s="1"/>
  <c r="D55" i="11"/>
  <c r="T55" i="11" s="1"/>
  <c r="O15" i="2"/>
  <c r="W6" i="14"/>
  <c r="S6" i="14"/>
  <c r="V6" i="14"/>
  <c r="U6" i="14"/>
  <c r="X6" i="14"/>
  <c r="T6" i="14"/>
  <c r="Y6" i="11"/>
  <c r="AG6" i="11"/>
  <c r="V6" i="11"/>
  <c r="AD6" i="11"/>
  <c r="X6" i="11"/>
  <c r="AF6" i="11"/>
  <c r="AB6" i="11"/>
  <c r="T6" i="11"/>
  <c r="U6" i="11"/>
  <c r="AC6" i="11"/>
  <c r="AE6" i="11"/>
  <c r="W6" i="11"/>
  <c r="AA6" i="11"/>
  <c r="S6" i="11"/>
  <c r="K8" i="2"/>
  <c r="F78" i="8"/>
  <c r="S78" i="8" s="1"/>
  <c r="D43" i="14"/>
  <c r="S43" i="14" s="1"/>
  <c r="D83" i="13"/>
  <c r="P83" i="13" s="1"/>
  <c r="G76" i="25"/>
  <c r="Z40" i="17"/>
  <c r="AD40" i="17"/>
  <c r="Y40" i="17"/>
  <c r="AB40" i="17"/>
  <c r="X40" i="17"/>
  <c r="AA40" i="17"/>
  <c r="W40" i="17"/>
  <c r="AE5" i="15"/>
  <c r="AE40" i="15"/>
  <c r="AD40" i="15"/>
  <c r="D44" i="14"/>
  <c r="S44" i="14" s="1"/>
  <c r="X39" i="10"/>
  <c r="X40" i="9"/>
  <c r="X39" i="8"/>
  <c r="Y39" i="7"/>
  <c r="V6" i="24"/>
  <c r="AD6" i="24"/>
  <c r="Y6" i="24"/>
  <c r="AG6" i="24"/>
  <c r="U6" i="24"/>
  <c r="AC6" i="24"/>
  <c r="AF6" i="24"/>
  <c r="X6" i="24"/>
  <c r="AB6" i="24"/>
  <c r="T6" i="24"/>
  <c r="AE6" i="24"/>
  <c r="W6" i="24"/>
  <c r="AA6" i="24"/>
  <c r="S6" i="24"/>
  <c r="M85" i="3"/>
  <c r="U6" i="21"/>
  <c r="AA6" i="21"/>
  <c r="Y6" i="22"/>
  <c r="U6" i="22"/>
  <c r="AC6" i="22"/>
  <c r="X6" i="22"/>
  <c r="AF6" i="22"/>
  <c r="AE6" i="22"/>
  <c r="W6" i="22"/>
  <c r="AA6" i="22"/>
  <c r="AB6" i="22"/>
  <c r="T6" i="22"/>
  <c r="AD6" i="22"/>
  <c r="V6" i="22"/>
  <c r="D87" i="13"/>
  <c r="P87" i="13" s="1"/>
  <c r="D82" i="25"/>
  <c r="T82" i="25" s="1"/>
  <c r="D85" i="25"/>
  <c r="T85" i="25" s="1"/>
  <c r="D78" i="25"/>
  <c r="T78" i="25" s="1"/>
  <c r="D89" i="25"/>
  <c r="T89" i="25" s="1"/>
  <c r="D50" i="16"/>
  <c r="J76" i="25"/>
  <c r="D90" i="25"/>
  <c r="T90" i="25" s="1"/>
  <c r="D86" i="25"/>
  <c r="T86" i="25" s="1"/>
  <c r="D87" i="25"/>
  <c r="T87" i="25" s="1"/>
  <c r="D81" i="25"/>
  <c r="T81" i="25" s="1"/>
  <c r="D83" i="25"/>
  <c r="T83" i="25" s="1"/>
  <c r="D79" i="25"/>
  <c r="T79" i="25" s="1"/>
  <c r="W17" i="23"/>
  <c r="AH17" i="23" s="1"/>
  <c r="W13" i="23"/>
  <c r="AH13" i="23" s="1"/>
  <c r="W14" i="23"/>
  <c r="AH14" i="23" s="1"/>
  <c r="W16" i="23"/>
  <c r="AH16" i="23" s="1"/>
  <c r="D90" i="20"/>
  <c r="N90" i="20" s="1"/>
  <c r="D49" i="16"/>
  <c r="D50" i="14"/>
  <c r="S50" i="14" s="1"/>
  <c r="D45" i="11"/>
  <c r="T45" i="11" s="1"/>
  <c r="K15" i="2"/>
  <c r="J14" i="2"/>
  <c r="J18" i="2"/>
  <c r="N16" i="2"/>
  <c r="N10" i="2"/>
  <c r="J7" i="2"/>
  <c r="W20" i="23"/>
  <c r="AH20" i="23" s="1"/>
  <c r="D55" i="14"/>
  <c r="S55" i="14" s="1"/>
  <c r="D85" i="15"/>
  <c r="D84" i="17"/>
  <c r="D84" i="15"/>
  <c r="Y6" i="21"/>
  <c r="D80" i="15"/>
  <c r="U80" i="15" s="1"/>
  <c r="D90" i="26"/>
  <c r="M90" i="26" s="1"/>
  <c r="D82" i="26"/>
  <c r="M82" i="26" s="1"/>
  <c r="D78" i="26"/>
  <c r="M78" i="26" s="1"/>
  <c r="D88" i="26"/>
  <c r="M88" i="26" s="1"/>
  <c r="D84" i="26"/>
  <c r="M84" i="26" s="1"/>
  <c r="C76" i="25"/>
  <c r="D56" i="24"/>
  <c r="T56" i="24" s="1"/>
  <c r="D52" i="24"/>
  <c r="T52" i="24" s="1"/>
  <c r="G43" i="24"/>
  <c r="D43" i="18"/>
  <c r="S43" i="18" s="1"/>
  <c r="D54" i="18"/>
  <c r="S54" i="18" s="1"/>
  <c r="D79" i="17"/>
  <c r="D56" i="16"/>
  <c r="D56" i="14"/>
  <c r="S56" i="14" s="1"/>
  <c r="D49" i="14"/>
  <c r="S49" i="14" s="1"/>
  <c r="D45" i="14"/>
  <c r="S45" i="14" s="1"/>
  <c r="D79" i="13"/>
  <c r="P79" i="13" s="1"/>
  <c r="D77" i="13"/>
  <c r="P77" i="13" s="1"/>
  <c r="D87" i="12"/>
  <c r="P87" i="12" s="1"/>
  <c r="D54" i="11"/>
  <c r="T54" i="11" s="1"/>
  <c r="D49" i="11"/>
  <c r="T49" i="11" s="1"/>
  <c r="D56" i="11"/>
  <c r="D57" i="11"/>
  <c r="T57" i="11" s="1"/>
  <c r="D50" i="11"/>
  <c r="T50" i="11" s="1"/>
  <c r="O14" i="2"/>
  <c r="O13" i="2"/>
  <c r="J17" i="2"/>
  <c r="D88" i="6"/>
  <c r="O88" i="6" s="1"/>
  <c r="D84" i="6"/>
  <c r="O84" i="6" s="1"/>
  <c r="M79" i="3"/>
  <c r="J83" i="3"/>
  <c r="G82" i="3"/>
  <c r="G86" i="3"/>
  <c r="M80" i="3"/>
  <c r="D82" i="20"/>
  <c r="N82" i="20" s="1"/>
  <c r="D82" i="12"/>
  <c r="P82" i="12" s="1"/>
  <c r="O12" i="2"/>
  <c r="D81" i="5"/>
  <c r="O81" i="5" s="1"/>
  <c r="M76" i="13"/>
  <c r="D57" i="24"/>
  <c r="T57" i="24" s="1"/>
  <c r="D90" i="12"/>
  <c r="P90" i="12" s="1"/>
  <c r="D54" i="19"/>
  <c r="S54" i="19" s="1"/>
  <c r="D88" i="4"/>
  <c r="O88" i="4" s="1"/>
  <c r="D54" i="14"/>
  <c r="S54" i="14" s="1"/>
  <c r="M87" i="3"/>
  <c r="D54" i="16"/>
  <c r="D88" i="15"/>
  <c r="D53" i="14"/>
  <c r="S53" i="14" s="1"/>
  <c r="D87" i="17"/>
  <c r="D52" i="14"/>
  <c r="S52" i="14" s="1"/>
  <c r="D86" i="12"/>
  <c r="P86" i="12" s="1"/>
  <c r="D53" i="11"/>
  <c r="O16" i="2"/>
  <c r="D85" i="5"/>
  <c r="O85" i="5" s="1"/>
  <c r="Q39" i="4"/>
  <c r="D52" i="16"/>
  <c r="D86" i="15"/>
  <c r="J42" i="14"/>
  <c r="D51" i="14"/>
  <c r="S51" i="14" s="1"/>
  <c r="D85" i="13"/>
  <c r="P85" i="13" s="1"/>
  <c r="D52" i="11"/>
  <c r="T52" i="11" s="1"/>
  <c r="M84" i="3"/>
  <c r="J77" i="26"/>
  <c r="V40" i="15"/>
  <c r="J76" i="13"/>
  <c r="AC39" i="10"/>
  <c r="G83" i="3"/>
  <c r="AE6" i="16"/>
  <c r="J77" i="15"/>
  <c r="D83" i="12"/>
  <c r="P83" i="12" s="1"/>
  <c r="N13" i="2"/>
  <c r="J82" i="3"/>
  <c r="D82" i="4"/>
  <c r="O82" i="4" s="1"/>
  <c r="D46" i="19"/>
  <c r="S46" i="19" s="1"/>
  <c r="AF6" i="16"/>
  <c r="T40" i="15"/>
  <c r="D80" i="6"/>
  <c r="O80" i="6" s="1"/>
  <c r="G77" i="26"/>
  <c r="J77" i="20"/>
  <c r="G77" i="20"/>
  <c r="J41" i="19"/>
  <c r="G77" i="17"/>
  <c r="T40" i="17"/>
  <c r="AB5" i="15"/>
  <c r="X5" i="15"/>
  <c r="T5" i="15"/>
  <c r="T39" i="10"/>
  <c r="AB5" i="9"/>
  <c r="W40" i="9"/>
  <c r="AD40" i="9"/>
  <c r="U40" i="9"/>
  <c r="Q39" i="7"/>
  <c r="D79" i="4"/>
  <c r="O79" i="4" s="1"/>
  <c r="J79" i="3"/>
  <c r="V39" i="4"/>
  <c r="R39" i="4"/>
  <c r="AG6" i="21"/>
  <c r="AB6" i="21"/>
  <c r="U40" i="15"/>
  <c r="D79" i="12"/>
  <c r="P79" i="12" s="1"/>
  <c r="U39" i="12"/>
  <c r="Q39" i="12"/>
  <c r="G43" i="11"/>
  <c r="D46" i="11"/>
  <c r="T46" i="11" s="1"/>
  <c r="AC5" i="10"/>
  <c r="X5" i="10"/>
  <c r="W39" i="10"/>
  <c r="T5" i="10"/>
  <c r="W39" i="8"/>
  <c r="AB39" i="8"/>
  <c r="W5" i="8"/>
  <c r="S39" i="8"/>
  <c r="N9" i="2"/>
  <c r="AB39" i="7"/>
  <c r="W39" i="7"/>
  <c r="M75" i="6"/>
  <c r="G78" i="3"/>
  <c r="Y39" i="4"/>
  <c r="Q5" i="4"/>
  <c r="U5" i="4"/>
  <c r="AD6" i="21"/>
  <c r="M41" i="19"/>
  <c r="M41" i="18"/>
  <c r="G43" i="16"/>
  <c r="W6" i="16"/>
  <c r="V6" i="16"/>
  <c r="AD5" i="15"/>
  <c r="AC5" i="15"/>
  <c r="Y5" i="15"/>
  <c r="U5" i="15"/>
  <c r="Z5" i="15"/>
  <c r="G42" i="14"/>
  <c r="D78" i="12"/>
  <c r="P78" i="12" s="1"/>
  <c r="Q5" i="12"/>
  <c r="AD5" i="10"/>
  <c r="Z5" i="10"/>
  <c r="AC5" i="9"/>
  <c r="X5" i="9"/>
  <c r="T5" i="9"/>
  <c r="O8" i="2"/>
  <c r="AA39" i="8"/>
  <c r="AE5" i="8"/>
  <c r="AA5" i="8"/>
  <c r="V5" i="8"/>
  <c r="R39" i="8"/>
  <c r="L75" i="7"/>
  <c r="AC39" i="7"/>
  <c r="X39" i="7"/>
  <c r="AA5" i="7"/>
  <c r="V5" i="7"/>
  <c r="R5" i="7"/>
  <c r="J75" i="6"/>
  <c r="M77" i="3"/>
  <c r="P5" i="4"/>
  <c r="Y5" i="4"/>
  <c r="B5" i="26"/>
  <c r="B5" i="25"/>
  <c r="J43" i="24"/>
  <c r="W6" i="21"/>
  <c r="AJ6" i="21"/>
  <c r="AF6" i="21"/>
  <c r="D42" i="19"/>
  <c r="S42" i="19" s="1"/>
  <c r="D42" i="18"/>
  <c r="S42" i="18" s="1"/>
  <c r="D44" i="16"/>
  <c r="J43" i="16"/>
  <c r="AH6" i="16"/>
  <c r="AD6" i="16"/>
  <c r="X6" i="16"/>
  <c r="AB6" i="16"/>
  <c r="Z40" i="15"/>
  <c r="O77" i="15"/>
  <c r="T5" i="12"/>
  <c r="D44" i="11"/>
  <c r="T44" i="11" s="1"/>
  <c r="B6" i="11"/>
  <c r="F10" i="1" s="1"/>
  <c r="AB5" i="10"/>
  <c r="W5" i="10"/>
  <c r="S5" i="10"/>
  <c r="V40" i="9"/>
  <c r="V39" i="8"/>
  <c r="AE39" i="8"/>
  <c r="I75" i="7"/>
  <c r="R39" i="7"/>
  <c r="S39" i="7"/>
  <c r="U5" i="7"/>
  <c r="Y5" i="7"/>
  <c r="Q5" i="7"/>
  <c r="W5" i="7"/>
  <c r="D76" i="6"/>
  <c r="O76" i="6" s="1"/>
  <c r="M75" i="5"/>
  <c r="G75" i="5"/>
  <c r="M76" i="3"/>
  <c r="D76" i="4"/>
  <c r="O76" i="4" s="1"/>
  <c r="X5" i="4"/>
  <c r="T5" i="4"/>
  <c r="J25" i="1"/>
  <c r="K25" i="1"/>
  <c r="D85" i="26"/>
  <c r="M85" i="26" s="1"/>
  <c r="D79" i="26"/>
  <c r="M79" i="26" s="1"/>
  <c r="D86" i="26"/>
  <c r="M86" i="26" s="1"/>
  <c r="D91" i="26"/>
  <c r="M91" i="26" s="1"/>
  <c r="D81" i="26"/>
  <c r="M81" i="26" s="1"/>
  <c r="D89" i="26"/>
  <c r="M89" i="26" s="1"/>
  <c r="D87" i="26"/>
  <c r="M87" i="26" s="1"/>
  <c r="B41" i="26"/>
  <c r="D48" i="24"/>
  <c r="M43" i="24"/>
  <c r="B43" i="24"/>
  <c r="D51" i="24"/>
  <c r="T51" i="24" s="1"/>
  <c r="D47" i="24"/>
  <c r="T47" i="24" s="1"/>
  <c r="D44" i="24"/>
  <c r="T44" i="24" s="1"/>
  <c r="D49" i="24"/>
  <c r="T49" i="24" s="1"/>
  <c r="D53" i="24"/>
  <c r="T53" i="24" s="1"/>
  <c r="D50" i="24"/>
  <c r="T50" i="24" s="1"/>
  <c r="D55" i="24"/>
  <c r="T55" i="24" s="1"/>
  <c r="J6" i="24"/>
  <c r="B6" i="24"/>
  <c r="F22" i="1" s="1"/>
  <c r="V6" i="23"/>
  <c r="W9" i="23"/>
  <c r="AH9" i="23" s="1"/>
  <c r="W11" i="23"/>
  <c r="AH11" i="23" s="1"/>
  <c r="Y6" i="23"/>
  <c r="W7" i="23"/>
  <c r="AH7" i="23" s="1"/>
  <c r="W19" i="23"/>
  <c r="AH19" i="23" s="1"/>
  <c r="W15" i="23"/>
  <c r="AH15" i="23" s="1"/>
  <c r="W10" i="23"/>
  <c r="AH10" i="23" s="1"/>
  <c r="AD6" i="23"/>
  <c r="W18" i="23"/>
  <c r="AH18" i="23" s="1"/>
  <c r="W12" i="23"/>
  <c r="AH12" i="23" s="1"/>
  <c r="AH6" i="21"/>
  <c r="AK6" i="21"/>
  <c r="X6" i="21"/>
  <c r="D89" i="20"/>
  <c r="N89" i="20" s="1"/>
  <c r="D84" i="20"/>
  <c r="N84" i="20" s="1"/>
  <c r="D86" i="20"/>
  <c r="N86" i="20" s="1"/>
  <c r="D80" i="20"/>
  <c r="N80" i="20" s="1"/>
  <c r="D88" i="20"/>
  <c r="N88" i="20" s="1"/>
  <c r="D83" i="20"/>
  <c r="N83" i="20" s="1"/>
  <c r="D49" i="19"/>
  <c r="S49" i="19" s="1"/>
  <c r="D50" i="19"/>
  <c r="S50" i="19" s="1"/>
  <c r="D55" i="19"/>
  <c r="S55" i="19" s="1"/>
  <c r="D43" i="19"/>
  <c r="S43" i="19" s="1"/>
  <c r="D45" i="19"/>
  <c r="S45" i="19" s="1"/>
  <c r="D51" i="19"/>
  <c r="S51" i="19" s="1"/>
  <c r="D47" i="19"/>
  <c r="S47" i="19" s="1"/>
  <c r="D47" i="18"/>
  <c r="S47" i="18" s="1"/>
  <c r="D50" i="18"/>
  <c r="S50" i="18" s="1"/>
  <c r="D53" i="18"/>
  <c r="S53" i="18" s="1"/>
  <c r="J41" i="18"/>
  <c r="D51" i="18"/>
  <c r="S51" i="18" s="1"/>
  <c r="D48" i="18"/>
  <c r="S48" i="18" s="1"/>
  <c r="D46" i="18"/>
  <c r="S46" i="18" s="1"/>
  <c r="D55" i="18"/>
  <c r="S55" i="18" s="1"/>
  <c r="D52" i="18"/>
  <c r="S52" i="18" s="1"/>
  <c r="D45" i="18"/>
  <c r="S45" i="18" s="1"/>
  <c r="D49" i="18"/>
  <c r="D44" i="18"/>
  <c r="S44" i="18" s="1"/>
  <c r="G41" i="18"/>
  <c r="N77" i="17"/>
  <c r="C77" i="17"/>
  <c r="D89" i="17"/>
  <c r="D86" i="17"/>
  <c r="D91" i="17"/>
  <c r="D88" i="17"/>
  <c r="D83" i="17"/>
  <c r="D80" i="17"/>
  <c r="D90" i="17"/>
  <c r="D85" i="17"/>
  <c r="D82" i="17"/>
  <c r="AA5" i="17"/>
  <c r="W5" i="17"/>
  <c r="S5" i="17"/>
  <c r="S40" i="17"/>
  <c r="D51" i="16"/>
  <c r="B43" i="16"/>
  <c r="D57" i="16"/>
  <c r="D55" i="16"/>
  <c r="D46" i="16"/>
  <c r="C43" i="16"/>
  <c r="D53" i="16"/>
  <c r="T6" i="16"/>
  <c r="J150" i="15"/>
  <c r="B150" i="15"/>
  <c r="D91" i="15"/>
  <c r="D89" i="15"/>
  <c r="D90" i="15"/>
  <c r="D87" i="15"/>
  <c r="D83" i="15"/>
  <c r="AC40" i="15"/>
  <c r="AB40" i="15"/>
  <c r="AA40" i="15"/>
  <c r="Y40" i="15"/>
  <c r="X40" i="15"/>
  <c r="B5" i="15"/>
  <c r="F14" i="1" s="1"/>
  <c r="K42" i="14"/>
  <c r="C42" i="14"/>
  <c r="D48" i="14"/>
  <c r="B42" i="14"/>
  <c r="D88" i="13"/>
  <c r="P88" i="13" s="1"/>
  <c r="D80" i="13"/>
  <c r="P80" i="13" s="1"/>
  <c r="B76" i="13"/>
  <c r="D89" i="13"/>
  <c r="P89" i="13" s="1"/>
  <c r="D84" i="13"/>
  <c r="P84" i="13" s="1"/>
  <c r="D81" i="13"/>
  <c r="P81" i="13" s="1"/>
  <c r="D90" i="13"/>
  <c r="P90" i="13" s="1"/>
  <c r="D86" i="13"/>
  <c r="P86" i="13" s="1"/>
  <c r="D82" i="13"/>
  <c r="P82" i="13" s="1"/>
  <c r="D78" i="13"/>
  <c r="P78" i="13" s="1"/>
  <c r="G76" i="12"/>
  <c r="S5" i="12"/>
  <c r="U5" i="12"/>
  <c r="T39" i="12"/>
  <c r="S39" i="12"/>
  <c r="D51" i="11"/>
  <c r="T51" i="11" s="1"/>
  <c r="J6" i="11"/>
  <c r="U5" i="10"/>
  <c r="AB39" i="10"/>
  <c r="S39" i="10"/>
  <c r="V5" i="9"/>
  <c r="AA40" i="9"/>
  <c r="AD5" i="9"/>
  <c r="Z5" i="9"/>
  <c r="U5" i="9"/>
  <c r="AB40" i="9"/>
  <c r="AA5" i="9"/>
  <c r="R5" i="9"/>
  <c r="Z40" i="9"/>
  <c r="W5" i="9"/>
  <c r="H76" i="8"/>
  <c r="AB5" i="8"/>
  <c r="T5" i="8"/>
  <c r="B39" i="8"/>
  <c r="N17" i="2"/>
  <c r="B86" i="7"/>
  <c r="Q86" i="7" s="1"/>
  <c r="B80" i="7"/>
  <c r="Q80" i="7" s="1"/>
  <c r="B76" i="7"/>
  <c r="Q76" i="7" s="1"/>
  <c r="B83" i="7"/>
  <c r="Q83" i="7" s="1"/>
  <c r="B84" i="7"/>
  <c r="Q84" i="7" s="1"/>
  <c r="B82" i="7"/>
  <c r="Q82" i="7" s="1"/>
  <c r="B78" i="7"/>
  <c r="Q78" i="7" s="1"/>
  <c r="F75" i="7"/>
  <c r="K7" i="2"/>
  <c r="V39" i="7"/>
  <c r="K11" i="2"/>
  <c r="AA39" i="7"/>
  <c r="U39" i="7"/>
  <c r="AB5" i="7"/>
  <c r="B5" i="7"/>
  <c r="J8" i="2"/>
  <c r="T39" i="7"/>
  <c r="AC5" i="7"/>
  <c r="X5" i="7"/>
  <c r="T5" i="7"/>
  <c r="D85" i="6"/>
  <c r="O85" i="6" s="1"/>
  <c r="D81" i="6"/>
  <c r="O81" i="6" s="1"/>
  <c r="D77" i="6"/>
  <c r="O77" i="6" s="1"/>
  <c r="D89" i="6"/>
  <c r="O89" i="6" s="1"/>
  <c r="D83" i="6"/>
  <c r="O83" i="6" s="1"/>
  <c r="G75" i="6"/>
  <c r="D82" i="6"/>
  <c r="O82" i="6" s="1"/>
  <c r="D86" i="6"/>
  <c r="O86" i="6" s="1"/>
  <c r="D78" i="6"/>
  <c r="O78" i="6" s="1"/>
  <c r="D89" i="5"/>
  <c r="O89" i="5" s="1"/>
  <c r="D80" i="5"/>
  <c r="O80" i="5" s="1"/>
  <c r="D77" i="5"/>
  <c r="O77" i="5" s="1"/>
  <c r="D88" i="5"/>
  <c r="O88" i="5" s="1"/>
  <c r="D76" i="5"/>
  <c r="O76" i="5" s="1"/>
  <c r="J75" i="5"/>
  <c r="C81" i="3"/>
  <c r="J80" i="3"/>
  <c r="D84" i="5"/>
  <c r="O84" i="5" s="1"/>
  <c r="D87" i="5"/>
  <c r="O87" i="5" s="1"/>
  <c r="D83" i="5"/>
  <c r="O83" i="5" s="1"/>
  <c r="D79" i="5"/>
  <c r="O79" i="5" s="1"/>
  <c r="D86" i="5"/>
  <c r="O86" i="5" s="1"/>
  <c r="D82" i="5"/>
  <c r="O82" i="5" s="1"/>
  <c r="D78" i="5"/>
  <c r="O78" i="5" s="1"/>
  <c r="C18" i="2"/>
  <c r="B47" i="3"/>
  <c r="M83" i="3"/>
  <c r="C82" i="3"/>
  <c r="D81" i="4"/>
  <c r="O81" i="4" s="1"/>
  <c r="D78" i="4"/>
  <c r="O78" i="4" s="1"/>
  <c r="M82" i="3"/>
  <c r="D89" i="4"/>
  <c r="O89" i="4" s="1"/>
  <c r="D87" i="4"/>
  <c r="O87" i="4" s="1"/>
  <c r="D83" i="4"/>
  <c r="O83" i="4" s="1"/>
  <c r="B87" i="3"/>
  <c r="B85" i="3"/>
  <c r="C83" i="3"/>
  <c r="B79" i="3"/>
  <c r="C77" i="3"/>
  <c r="I75" i="3"/>
  <c r="D80" i="4"/>
  <c r="O80" i="4" s="1"/>
  <c r="C86" i="3"/>
  <c r="J84" i="3"/>
  <c r="C80" i="3"/>
  <c r="D84" i="4"/>
  <c r="O84" i="4" s="1"/>
  <c r="J87" i="3"/>
  <c r="C79" i="3"/>
  <c r="B77" i="3"/>
  <c r="B78" i="3"/>
  <c r="C78" i="3"/>
  <c r="D86" i="4"/>
  <c r="O86" i="4" s="1"/>
  <c r="D77" i="4"/>
  <c r="O77" i="4" s="1"/>
  <c r="C87" i="3"/>
  <c r="B86" i="3"/>
  <c r="C85" i="3"/>
  <c r="E39" i="3"/>
  <c r="B43" i="3"/>
  <c r="L39" i="3"/>
  <c r="H39" i="3"/>
  <c r="C20" i="2"/>
  <c r="F39" i="3"/>
  <c r="I39" i="3"/>
  <c r="B50" i="3"/>
  <c r="C17" i="2" s="1"/>
  <c r="B49" i="3"/>
  <c r="B46" i="3"/>
  <c r="B45" i="3"/>
  <c r="B41" i="3"/>
  <c r="B10" i="3"/>
  <c r="K5" i="3"/>
  <c r="G5" i="3"/>
  <c r="M5" i="3"/>
  <c r="I5" i="3"/>
  <c r="E5" i="3"/>
  <c r="V5" i="4"/>
  <c r="R5" i="4"/>
  <c r="B19" i="2"/>
  <c r="B15" i="3"/>
  <c r="B11" i="3"/>
  <c r="B7" i="3"/>
  <c r="B6" i="3"/>
  <c r="B7" i="2" s="1"/>
  <c r="B20" i="2"/>
  <c r="B14" i="3"/>
  <c r="B15" i="2" s="1"/>
  <c r="B12" i="3"/>
  <c r="B13" i="2" s="1"/>
  <c r="B8" i="3"/>
  <c r="B16" i="3"/>
  <c r="B17" i="2" s="1"/>
  <c r="L5" i="3"/>
  <c r="H5" i="3"/>
  <c r="F17" i="1"/>
  <c r="F75" i="3"/>
  <c r="S39" i="4"/>
  <c r="S5" i="4"/>
  <c r="C43" i="24"/>
  <c r="D45" i="24"/>
  <c r="T45" i="24" s="1"/>
  <c r="AD5" i="17"/>
  <c r="U40" i="17"/>
  <c r="U5" i="17"/>
  <c r="B83" i="3"/>
  <c r="G80" i="3"/>
  <c r="H75" i="3"/>
  <c r="K39" i="3"/>
  <c r="B40" i="3"/>
  <c r="D83" i="26"/>
  <c r="M83" i="26" s="1"/>
  <c r="B77" i="26"/>
  <c r="Z6" i="16"/>
  <c r="G87" i="3"/>
  <c r="C76" i="3"/>
  <c r="B44" i="3"/>
  <c r="J5" i="3"/>
  <c r="F5" i="3"/>
  <c r="D85" i="4"/>
  <c r="O85" i="4" s="1"/>
  <c r="G75" i="4"/>
  <c r="U39" i="4"/>
  <c r="C77" i="15"/>
  <c r="AA5" i="15"/>
  <c r="D87" i="6"/>
  <c r="O87" i="6" s="1"/>
  <c r="D79" i="6"/>
  <c r="O79" i="6" s="1"/>
  <c r="B39" i="6"/>
  <c r="D80" i="25"/>
  <c r="T80" i="25" s="1"/>
  <c r="AB5" i="17"/>
  <c r="X5" i="17"/>
  <c r="T5" i="17"/>
  <c r="B40" i="17"/>
  <c r="C76" i="12"/>
  <c r="K53" i="11"/>
  <c r="K43" i="11" s="1"/>
  <c r="N43" i="11"/>
  <c r="K75" i="3"/>
  <c r="C19" i="2"/>
  <c r="B42" i="3"/>
  <c r="B13" i="3"/>
  <c r="C5" i="3"/>
  <c r="W39" i="4"/>
  <c r="W5" i="4"/>
  <c r="O39" i="4"/>
  <c r="B5" i="4"/>
  <c r="O5" i="4"/>
  <c r="W5" i="15"/>
  <c r="W40" i="15"/>
  <c r="Y5" i="17"/>
  <c r="B5" i="17"/>
  <c r="C42" i="21"/>
  <c r="J6" i="22"/>
  <c r="J85" i="3"/>
  <c r="B84" i="3"/>
  <c r="B82" i="3"/>
  <c r="J77" i="3"/>
  <c r="L75" i="3"/>
  <c r="B76" i="3"/>
  <c r="E75" i="3"/>
  <c r="C75" i="4"/>
  <c r="D79" i="15"/>
  <c r="U79" i="15" s="1"/>
  <c r="B77" i="15"/>
  <c r="C75" i="5"/>
  <c r="C77" i="26"/>
  <c r="D80" i="26"/>
  <c r="M80" i="26" s="1"/>
  <c r="M86" i="3"/>
  <c r="G85" i="3"/>
  <c r="C84" i="3"/>
  <c r="B81" i="3"/>
  <c r="M78" i="3"/>
  <c r="G77" i="3"/>
  <c r="J86" i="3"/>
  <c r="G84" i="3"/>
  <c r="B80" i="3"/>
  <c r="G79" i="3"/>
  <c r="J78" i="3"/>
  <c r="J76" i="3"/>
  <c r="G76" i="3"/>
  <c r="B48" i="3"/>
  <c r="B9" i="3"/>
  <c r="B75" i="4"/>
  <c r="X39" i="4"/>
  <c r="T39" i="4"/>
  <c r="P39" i="4"/>
  <c r="B114" i="15"/>
  <c r="B40" i="15"/>
  <c r="V5" i="15"/>
  <c r="B75" i="6"/>
  <c r="B39" i="5"/>
  <c r="D88" i="25"/>
  <c r="T88" i="25" s="1"/>
  <c r="AE5" i="17"/>
  <c r="AE40" i="17"/>
  <c r="Z5" i="17"/>
  <c r="V5" i="17"/>
  <c r="V40" i="17"/>
  <c r="R5" i="17"/>
  <c r="R40" i="17"/>
  <c r="D89" i="12"/>
  <c r="P89" i="12" s="1"/>
  <c r="D85" i="12"/>
  <c r="P85" i="12" s="1"/>
  <c r="D81" i="12"/>
  <c r="P81" i="12" s="1"/>
  <c r="M76" i="12"/>
  <c r="B76" i="12"/>
  <c r="D77" i="12"/>
  <c r="P77" i="12" s="1"/>
  <c r="V39" i="12"/>
  <c r="V5" i="12"/>
  <c r="R39" i="12"/>
  <c r="R5" i="12"/>
  <c r="N39" i="12"/>
  <c r="B39" i="12"/>
  <c r="N5" i="12"/>
  <c r="B5" i="13"/>
  <c r="B5" i="20"/>
  <c r="J114" i="15"/>
  <c r="T114" i="15" s="1"/>
  <c r="D78" i="15"/>
  <c r="U78" i="15" s="1"/>
  <c r="G77" i="15"/>
  <c r="D54" i="24"/>
  <c r="T54" i="24" s="1"/>
  <c r="D46" i="24"/>
  <c r="T46" i="24" s="1"/>
  <c r="Q43" i="24"/>
  <c r="C41" i="18"/>
  <c r="B75" i="5"/>
  <c r="B77" i="17"/>
  <c r="D78" i="17"/>
  <c r="B41" i="18"/>
  <c r="C75" i="6"/>
  <c r="B5" i="6"/>
  <c r="B39" i="10"/>
  <c r="U76" i="8" s="1"/>
  <c r="B76" i="25"/>
  <c r="D77" i="25"/>
  <c r="T77" i="25" s="1"/>
  <c r="B39" i="25"/>
  <c r="J43" i="11"/>
  <c r="B5" i="5"/>
  <c r="AE5" i="10"/>
  <c r="AE39" i="10"/>
  <c r="AA5" i="10"/>
  <c r="AA39" i="10"/>
  <c r="V5" i="10"/>
  <c r="V39" i="10"/>
  <c r="R5" i="10"/>
  <c r="R39" i="10"/>
  <c r="M76" i="25"/>
  <c r="J77" i="17"/>
  <c r="P5" i="12"/>
  <c r="P39" i="12"/>
  <c r="G76" i="13"/>
  <c r="D78" i="20"/>
  <c r="N78" i="20" s="1"/>
  <c r="C77" i="20"/>
  <c r="C43" i="11"/>
  <c r="AC39" i="8"/>
  <c r="AC5" i="8"/>
  <c r="X5" i="8"/>
  <c r="T39" i="8"/>
  <c r="B5" i="8"/>
  <c r="AD39" i="10"/>
  <c r="Z39" i="10"/>
  <c r="U39" i="10"/>
  <c r="B5" i="10"/>
  <c r="D84" i="25"/>
  <c r="T84" i="25" s="1"/>
  <c r="Q76" i="25"/>
  <c r="W5" i="12"/>
  <c r="W39" i="12"/>
  <c r="O5" i="12"/>
  <c r="O39" i="12"/>
  <c r="K9" i="2"/>
  <c r="B39" i="7"/>
  <c r="S5" i="7"/>
  <c r="D84" i="12"/>
  <c r="P84" i="12" s="1"/>
  <c r="J76" i="12"/>
  <c r="B5" i="12"/>
  <c r="S5" i="9"/>
  <c r="B5" i="9"/>
  <c r="S40" i="9"/>
  <c r="D91" i="20"/>
  <c r="N91" i="20" s="1"/>
  <c r="O11" i="2"/>
  <c r="O7" i="2"/>
  <c r="S5" i="8"/>
  <c r="D44" i="19"/>
  <c r="S44" i="19" s="1"/>
  <c r="J6" i="19"/>
  <c r="AE5" i="9"/>
  <c r="AE40" i="9"/>
  <c r="B40" i="9"/>
  <c r="R40" i="9"/>
  <c r="C76" i="13"/>
  <c r="B39" i="13"/>
  <c r="D81" i="20"/>
  <c r="N81" i="20" s="1"/>
  <c r="B77" i="20"/>
  <c r="B43" i="11"/>
  <c r="F83" i="8"/>
  <c r="S83" i="8" s="1"/>
  <c r="AC6" i="23"/>
  <c r="B6" i="14"/>
  <c r="D85" i="20"/>
  <c r="N85" i="20" s="1"/>
  <c r="B85" i="7"/>
  <c r="Q85" i="7" s="1"/>
  <c r="B81" i="7"/>
  <c r="Q81" i="7" s="1"/>
  <c r="B77" i="7"/>
  <c r="Q77" i="7" s="1"/>
  <c r="O75" i="7"/>
  <c r="B76" i="8"/>
  <c r="B42" i="21"/>
  <c r="AE6" i="23"/>
  <c r="AA6" i="23"/>
  <c r="D48" i="19"/>
  <c r="S48" i="19" s="1"/>
  <c r="AC40" i="9"/>
  <c r="T40" i="9"/>
  <c r="D87" i="20"/>
  <c r="N87" i="20" s="1"/>
  <c r="D79" i="20"/>
  <c r="N79" i="20" s="1"/>
  <c r="B41" i="20"/>
  <c r="F87" i="8"/>
  <c r="S87" i="8" s="1"/>
  <c r="AD5" i="8"/>
  <c r="AD39" i="8"/>
  <c r="Z5" i="8"/>
  <c r="Z39" i="8"/>
  <c r="U5" i="8"/>
  <c r="U39" i="8"/>
  <c r="Z6" i="23"/>
  <c r="M6" i="23"/>
  <c r="B6" i="22"/>
  <c r="D52" i="19"/>
  <c r="S52" i="19" s="1"/>
  <c r="C41" i="19"/>
  <c r="N43" i="16"/>
  <c r="R5" i="8"/>
  <c r="B6" i="21"/>
  <c r="Z6" i="21"/>
  <c r="AI6" i="21"/>
  <c r="V6" i="21"/>
  <c r="AE6" i="21"/>
  <c r="W8" i="23"/>
  <c r="AH8" i="23" s="1"/>
  <c r="G41" i="19"/>
  <c r="AG6" i="16"/>
  <c r="Y6" i="16"/>
  <c r="AC6" i="16"/>
  <c r="U6" i="16"/>
  <c r="K6" i="21"/>
  <c r="AB6" i="23"/>
  <c r="X6" i="23"/>
  <c r="C6" i="23"/>
  <c r="B41" i="19"/>
  <c r="B6" i="19"/>
  <c r="J6" i="16"/>
  <c r="B6" i="16"/>
  <c r="U88" i="15" l="1"/>
  <c r="U87" i="15"/>
  <c r="U86" i="15"/>
  <c r="U85" i="15"/>
  <c r="U82" i="15"/>
  <c r="U81" i="15"/>
  <c r="U42" i="21"/>
  <c r="U90" i="15"/>
  <c r="T150" i="15"/>
  <c r="G24" i="1"/>
  <c r="J24" i="1" s="1"/>
  <c r="S45" i="24"/>
  <c r="S54" i="24"/>
  <c r="S49" i="24"/>
  <c r="T48" i="24"/>
  <c r="S48" i="24"/>
  <c r="S47" i="24"/>
  <c r="S56" i="24"/>
  <c r="S51" i="24"/>
  <c r="S50" i="24"/>
  <c r="S44" i="24"/>
  <c r="S53" i="24"/>
  <c r="S57" i="24"/>
  <c r="S52" i="24"/>
  <c r="S46" i="24"/>
  <c r="S55" i="24"/>
  <c r="AG6" i="23"/>
  <c r="V42" i="21"/>
  <c r="S86" i="17"/>
  <c r="R86" i="17"/>
  <c r="S79" i="17"/>
  <c r="R79" i="17"/>
  <c r="R82" i="17"/>
  <c r="S82" i="17"/>
  <c r="S83" i="17"/>
  <c r="R83" i="17"/>
  <c r="R89" i="17"/>
  <c r="S89" i="17"/>
  <c r="R81" i="17"/>
  <c r="S81" i="17"/>
  <c r="R80" i="17"/>
  <c r="S80" i="17"/>
  <c r="S78" i="17"/>
  <c r="R78" i="17"/>
  <c r="R85" i="17"/>
  <c r="S85" i="17"/>
  <c r="R88" i="17"/>
  <c r="S88" i="17"/>
  <c r="S90" i="17"/>
  <c r="R90" i="17"/>
  <c r="S91" i="17"/>
  <c r="R91" i="17"/>
  <c r="S87" i="17"/>
  <c r="R87" i="17"/>
  <c r="R84" i="17"/>
  <c r="S84" i="17"/>
  <c r="V51" i="16"/>
  <c r="T51" i="16"/>
  <c r="U51" i="16"/>
  <c r="V50" i="16"/>
  <c r="T50" i="16"/>
  <c r="U50" i="16"/>
  <c r="V55" i="16"/>
  <c r="U55" i="16"/>
  <c r="T55" i="16"/>
  <c r="U48" i="16"/>
  <c r="T48" i="16"/>
  <c r="V48" i="16"/>
  <c r="T45" i="16"/>
  <c r="U45" i="16"/>
  <c r="V45" i="16"/>
  <c r="T53" i="16"/>
  <c r="U53" i="16"/>
  <c r="V53" i="16"/>
  <c r="T57" i="16"/>
  <c r="U57" i="16"/>
  <c r="V57" i="16"/>
  <c r="T54" i="16"/>
  <c r="V54" i="16"/>
  <c r="U54" i="16"/>
  <c r="T46" i="16"/>
  <c r="U46" i="16"/>
  <c r="V46" i="16"/>
  <c r="U44" i="16"/>
  <c r="V44" i="16"/>
  <c r="T44" i="16"/>
  <c r="U52" i="16"/>
  <c r="V52" i="16"/>
  <c r="T52" i="16"/>
  <c r="V47" i="16"/>
  <c r="U47" i="16"/>
  <c r="T47" i="16"/>
  <c r="U56" i="16"/>
  <c r="T56" i="16"/>
  <c r="V56" i="16"/>
  <c r="T49" i="16"/>
  <c r="U49" i="16"/>
  <c r="V49" i="16"/>
  <c r="U89" i="15"/>
  <c r="U83" i="15"/>
  <c r="U91" i="15"/>
  <c r="U84" i="15"/>
  <c r="T80" i="15"/>
  <c r="T84" i="15"/>
  <c r="T88" i="15"/>
  <c r="T81" i="15"/>
  <c r="T85" i="15"/>
  <c r="T89" i="15"/>
  <c r="T78" i="15"/>
  <c r="T82" i="15"/>
  <c r="T86" i="15"/>
  <c r="T90" i="15"/>
  <c r="T79" i="15"/>
  <c r="T83" i="15"/>
  <c r="T87" i="15"/>
  <c r="T91" i="15"/>
  <c r="R50" i="14"/>
  <c r="R49" i="14"/>
  <c r="R45" i="14"/>
  <c r="R44" i="14"/>
  <c r="R51" i="14"/>
  <c r="R43" i="14"/>
  <c r="O86" i="13"/>
  <c r="O84" i="13"/>
  <c r="O90" i="13"/>
  <c r="O77" i="13"/>
  <c r="O88" i="13"/>
  <c r="O78" i="13"/>
  <c r="O79" i="13"/>
  <c r="O89" i="13"/>
  <c r="O81" i="13"/>
  <c r="O87" i="13"/>
  <c r="O82" i="13"/>
  <c r="O83" i="13"/>
  <c r="O80" i="13"/>
  <c r="O85" i="13"/>
  <c r="O77" i="12"/>
  <c r="O82" i="12"/>
  <c r="O87" i="12"/>
  <c r="O86" i="12"/>
  <c r="O83" i="12"/>
  <c r="T53" i="11"/>
  <c r="S46" i="11"/>
  <c r="S54" i="11"/>
  <c r="S49" i="11"/>
  <c r="T56" i="11"/>
  <c r="S56" i="11"/>
  <c r="S48" i="11"/>
  <c r="S57" i="11"/>
  <c r="S51" i="11"/>
  <c r="S50" i="11"/>
  <c r="S45" i="11"/>
  <c r="S53" i="11"/>
  <c r="S44" i="11"/>
  <c r="S52" i="11"/>
  <c r="S55" i="11"/>
  <c r="T76" i="8"/>
  <c r="Q35" i="2"/>
  <c r="Q31" i="2"/>
  <c r="Q28" i="2"/>
  <c r="Q24" i="2"/>
  <c r="Q33" i="2"/>
  <c r="Q27" i="2"/>
  <c r="Q22" i="2"/>
  <c r="Q21" i="2"/>
  <c r="Q30" i="2"/>
  <c r="Q25" i="2"/>
  <c r="Q23" i="2"/>
  <c r="Q32" i="2"/>
  <c r="Q34" i="2"/>
  <c r="Q29" i="2"/>
  <c r="Q26" i="2"/>
  <c r="Q36" i="2"/>
  <c r="M25" i="2"/>
  <c r="M29" i="2"/>
  <c r="M28" i="2"/>
  <c r="M27" i="2"/>
  <c r="M30" i="2"/>
  <c r="M31" i="2"/>
  <c r="M21" i="2"/>
  <c r="M24" i="2"/>
  <c r="M23" i="2"/>
  <c r="M26" i="2"/>
  <c r="M32" i="2"/>
  <c r="M36" i="2"/>
  <c r="M35" i="2"/>
  <c r="M33" i="2"/>
  <c r="M22" i="2"/>
  <c r="M34" i="2"/>
  <c r="I36" i="2"/>
  <c r="I25" i="2"/>
  <c r="I30" i="2"/>
  <c r="I34" i="2"/>
  <c r="I32" i="2"/>
  <c r="I35" i="2"/>
  <c r="I22" i="2"/>
  <c r="I26" i="2"/>
  <c r="I33" i="2"/>
  <c r="I28" i="2"/>
  <c r="I31" i="2"/>
  <c r="I21" i="2"/>
  <c r="I29" i="2"/>
  <c r="I24" i="2"/>
  <c r="I27" i="2"/>
  <c r="I23" i="2"/>
  <c r="F24" i="1"/>
  <c r="S87" i="25"/>
  <c r="S89" i="25"/>
  <c r="S82" i="25"/>
  <c r="S78" i="25"/>
  <c r="S88" i="25"/>
  <c r="S77" i="25"/>
  <c r="S79" i="25"/>
  <c r="S90" i="25"/>
  <c r="S81" i="25"/>
  <c r="S84" i="25"/>
  <c r="S83" i="25"/>
  <c r="S80" i="25"/>
  <c r="S85" i="25"/>
  <c r="S86" i="25"/>
  <c r="G22" i="1"/>
  <c r="I22" i="1" s="1"/>
  <c r="R54" i="14"/>
  <c r="R53" i="14"/>
  <c r="R46" i="14"/>
  <c r="R52" i="14"/>
  <c r="S48" i="14"/>
  <c r="R48" i="14"/>
  <c r="R56" i="14"/>
  <c r="R55" i="14"/>
  <c r="R47" i="14"/>
  <c r="O81" i="12"/>
  <c r="O84" i="12"/>
  <c r="O90" i="12"/>
  <c r="O85" i="12"/>
  <c r="O88" i="12"/>
  <c r="O80" i="12"/>
  <c r="O78" i="12"/>
  <c r="O89" i="12"/>
  <c r="O79" i="12"/>
  <c r="Q79" i="7"/>
  <c r="R76" i="8"/>
  <c r="Q20" i="2"/>
  <c r="Q19" i="2"/>
  <c r="F6" i="2"/>
  <c r="I14" i="2"/>
  <c r="I13" i="2"/>
  <c r="I11" i="2"/>
  <c r="I15" i="2"/>
  <c r="I19" i="2"/>
  <c r="I10" i="2"/>
  <c r="I16" i="2"/>
  <c r="I9" i="2"/>
  <c r="I17" i="2"/>
  <c r="I8" i="2"/>
  <c r="I12" i="2"/>
  <c r="I20" i="2"/>
  <c r="I18" i="2"/>
  <c r="C39" i="3"/>
  <c r="J39" i="3"/>
  <c r="M39" i="3"/>
  <c r="D5" i="3"/>
  <c r="B5" i="3" s="1"/>
  <c r="F6" i="1" s="1"/>
  <c r="G39" i="3"/>
  <c r="D79" i="3"/>
  <c r="C13" i="2"/>
  <c r="C14" i="2"/>
  <c r="C16" i="2"/>
  <c r="C8" i="2"/>
  <c r="C12" i="2"/>
  <c r="C10" i="2"/>
  <c r="D76" i="25"/>
  <c r="T76" i="25" s="1"/>
  <c r="B11" i="2"/>
  <c r="J6" i="2"/>
  <c r="B12" i="2"/>
  <c r="Q9" i="2"/>
  <c r="D83" i="3"/>
  <c r="D86" i="3"/>
  <c r="B9" i="2"/>
  <c r="R77" i="15"/>
  <c r="G6" i="2"/>
  <c r="I7" i="2"/>
  <c r="B16" i="2"/>
  <c r="D77" i="17"/>
  <c r="D76" i="13"/>
  <c r="P76" i="13" s="1"/>
  <c r="G75" i="3"/>
  <c r="N6" i="2"/>
  <c r="D43" i="24"/>
  <c r="T43" i="24" s="1"/>
  <c r="F23" i="1"/>
  <c r="D77" i="20"/>
  <c r="N77" i="20" s="1"/>
  <c r="D43" i="16"/>
  <c r="G10" i="1"/>
  <c r="H10" i="1" s="1"/>
  <c r="W6" i="23"/>
  <c r="AH6" i="23" s="1"/>
  <c r="D41" i="19"/>
  <c r="S41" i="19" s="1"/>
  <c r="D41" i="18"/>
  <c r="D77" i="15"/>
  <c r="D42" i="14"/>
  <c r="S42" i="14" s="1"/>
  <c r="D43" i="11"/>
  <c r="T43" i="11" s="1"/>
  <c r="G9" i="1"/>
  <c r="F8" i="1"/>
  <c r="D85" i="3"/>
  <c r="D75" i="5"/>
  <c r="O75" i="5" s="1"/>
  <c r="J75" i="3"/>
  <c r="D81" i="3"/>
  <c r="D77" i="3"/>
  <c r="B8" i="2"/>
  <c r="D82" i="3"/>
  <c r="M75" i="3"/>
  <c r="D87" i="3"/>
  <c r="D80" i="3"/>
  <c r="D84" i="3"/>
  <c r="C75" i="3"/>
  <c r="D78" i="3"/>
  <c r="G11" i="1"/>
  <c r="G16" i="1"/>
  <c r="I16" i="1" s="1"/>
  <c r="F15" i="1"/>
  <c r="G18" i="1"/>
  <c r="I18" i="1" s="1"/>
  <c r="O6" i="2"/>
  <c r="Q7" i="2"/>
  <c r="Q12" i="2"/>
  <c r="Q14" i="2"/>
  <c r="Q10" i="2"/>
  <c r="Q15" i="2"/>
  <c r="Q18" i="2"/>
  <c r="Q8" i="2"/>
  <c r="G23" i="1"/>
  <c r="I23" i="1" s="1"/>
  <c r="F19" i="1"/>
  <c r="B75" i="3"/>
  <c r="D76" i="3"/>
  <c r="Q16" i="2"/>
  <c r="C7" i="2"/>
  <c r="G19" i="1"/>
  <c r="I19" i="1" s="1"/>
  <c r="F13" i="1"/>
  <c r="G12" i="1"/>
  <c r="Q13" i="2"/>
  <c r="F7" i="1"/>
  <c r="Q17" i="2"/>
  <c r="F12" i="1"/>
  <c r="D76" i="12"/>
  <c r="P76" i="12" s="1"/>
  <c r="D75" i="6"/>
  <c r="O75" i="6" s="1"/>
  <c r="B10" i="2"/>
  <c r="B18" i="2"/>
  <c r="F16" i="1"/>
  <c r="B14" i="2"/>
  <c r="D77" i="26"/>
  <c r="M77" i="26" s="1"/>
  <c r="F20" i="1"/>
  <c r="D75" i="4"/>
  <c r="O75" i="4" s="1"/>
  <c r="F76" i="8"/>
  <c r="S76" i="8" s="1"/>
  <c r="G15" i="1"/>
  <c r="I15" i="1" s="1"/>
  <c r="G20" i="1"/>
  <c r="I20" i="1" s="1"/>
  <c r="F18" i="1"/>
  <c r="F21" i="1"/>
  <c r="Q11" i="2"/>
  <c r="F11" i="1"/>
  <c r="G8" i="1"/>
  <c r="F9" i="1"/>
  <c r="G14" i="1"/>
  <c r="I14" i="1" s="1"/>
  <c r="C15" i="2"/>
  <c r="G21" i="1"/>
  <c r="I21" i="1" s="1"/>
  <c r="C9" i="2"/>
  <c r="G7" i="1"/>
  <c r="C11" i="2"/>
  <c r="B75" i="7"/>
  <c r="Q75" i="7" s="1"/>
  <c r="I24" i="1" l="1"/>
  <c r="H24" i="1"/>
  <c r="K24" i="1"/>
  <c r="S43" i="24"/>
  <c r="R77" i="17"/>
  <c r="S77" i="17"/>
  <c r="V43" i="16"/>
  <c r="T43" i="16"/>
  <c r="U43" i="16"/>
  <c r="U77" i="15"/>
  <c r="T77" i="15"/>
  <c r="O76" i="13"/>
  <c r="S43" i="11"/>
  <c r="E36" i="2"/>
  <c r="E28" i="2"/>
  <c r="E34" i="2"/>
  <c r="E33" i="2"/>
  <c r="E35" i="2"/>
  <c r="E27" i="2"/>
  <c r="E23" i="2"/>
  <c r="E24" i="2"/>
  <c r="E30" i="2"/>
  <c r="E22" i="2"/>
  <c r="E29" i="2"/>
  <c r="E21" i="2"/>
  <c r="E31" i="2"/>
  <c r="E26" i="2"/>
  <c r="E25" i="2"/>
  <c r="E32" i="2"/>
  <c r="S76" i="25"/>
  <c r="K22" i="1"/>
  <c r="H22" i="1"/>
  <c r="J22" i="1"/>
  <c r="O76" i="12"/>
  <c r="P26" i="2"/>
  <c r="P22" i="2"/>
  <c r="P30" i="2"/>
  <c r="P34" i="2"/>
  <c r="P36" i="2"/>
  <c r="P28" i="2"/>
  <c r="P35" i="2"/>
  <c r="P31" i="2"/>
  <c r="P27" i="2"/>
  <c r="P33" i="2"/>
  <c r="P29" i="2"/>
  <c r="P25" i="2"/>
  <c r="P23" i="2"/>
  <c r="P32" i="2"/>
  <c r="P24" i="2"/>
  <c r="P21" i="2"/>
  <c r="H22" i="2"/>
  <c r="H26" i="2"/>
  <c r="H30" i="2"/>
  <c r="H34" i="2"/>
  <c r="H36" i="2"/>
  <c r="H28" i="2"/>
  <c r="H35" i="2"/>
  <c r="H31" i="2"/>
  <c r="H27" i="2"/>
  <c r="H33" i="2"/>
  <c r="H29" i="2"/>
  <c r="H25" i="2"/>
  <c r="H24" i="2"/>
  <c r="H23" i="2"/>
  <c r="H32" i="2"/>
  <c r="H21" i="2"/>
  <c r="C6" i="2"/>
  <c r="P11" i="2"/>
  <c r="P19" i="2"/>
  <c r="P20" i="2"/>
  <c r="H9" i="2"/>
  <c r="H11" i="2"/>
  <c r="H13" i="2"/>
  <c r="H15" i="2"/>
  <c r="H17" i="2"/>
  <c r="H19" i="2"/>
  <c r="H8" i="2"/>
  <c r="H10" i="2"/>
  <c r="H12" i="2"/>
  <c r="H14" i="2"/>
  <c r="H16" i="2"/>
  <c r="H18" i="2"/>
  <c r="H20" i="2"/>
  <c r="F5" i="1"/>
  <c r="H7" i="2"/>
  <c r="H6" i="2"/>
  <c r="P7" i="2"/>
  <c r="J10" i="1"/>
  <c r="I10" i="1"/>
  <c r="K10" i="1"/>
  <c r="E18" i="2"/>
  <c r="J9" i="1"/>
  <c r="H9" i="1"/>
  <c r="I9" i="1"/>
  <c r="K9" i="1"/>
  <c r="E13" i="2"/>
  <c r="D75" i="3"/>
  <c r="E17" i="2"/>
  <c r="K21" i="1"/>
  <c r="H21" i="1"/>
  <c r="J21" i="1"/>
  <c r="I12" i="1"/>
  <c r="J12" i="1"/>
  <c r="K12" i="1"/>
  <c r="H12" i="1"/>
  <c r="J18" i="1"/>
  <c r="H18" i="1"/>
  <c r="K18" i="1"/>
  <c r="E11" i="2"/>
  <c r="E9" i="2"/>
  <c r="J14" i="1"/>
  <c r="H14" i="1"/>
  <c r="K14" i="1"/>
  <c r="E12" i="2"/>
  <c r="E10" i="2"/>
  <c r="K19" i="1"/>
  <c r="H19" i="1"/>
  <c r="J19" i="1"/>
  <c r="E8" i="2"/>
  <c r="P6" i="2"/>
  <c r="P15" i="2"/>
  <c r="P12" i="2"/>
  <c r="P16" i="2"/>
  <c r="P17" i="2"/>
  <c r="P13" i="2"/>
  <c r="P9" i="2"/>
  <c r="P14" i="2"/>
  <c r="P18" i="2"/>
  <c r="P8" i="2"/>
  <c r="P10" i="2"/>
  <c r="J16" i="1"/>
  <c r="K16" i="1"/>
  <c r="H16" i="1"/>
  <c r="E19" i="2"/>
  <c r="I8" i="1"/>
  <c r="J8" i="1"/>
  <c r="K8" i="1"/>
  <c r="H8" i="1"/>
  <c r="K11" i="1"/>
  <c r="H11" i="1"/>
  <c r="I11" i="1"/>
  <c r="J11" i="1"/>
  <c r="E20" i="2"/>
  <c r="E7" i="2"/>
  <c r="E16" i="2"/>
  <c r="E14" i="2"/>
  <c r="K7" i="1"/>
  <c r="H7" i="1"/>
  <c r="J7" i="1"/>
  <c r="I7" i="1"/>
  <c r="E15" i="2"/>
  <c r="J20" i="1"/>
  <c r="K20" i="1"/>
  <c r="H20" i="1"/>
  <c r="K15" i="1"/>
  <c r="H15" i="1"/>
  <c r="J15" i="1"/>
  <c r="K23" i="1"/>
  <c r="H23" i="1"/>
  <c r="J23" i="1"/>
  <c r="D22" i="2" l="1"/>
  <c r="D26" i="2"/>
  <c r="D30" i="2"/>
  <c r="D34" i="2"/>
  <c r="D33" i="2"/>
  <c r="D36" i="2"/>
  <c r="D31" i="2"/>
  <c r="D23" i="2"/>
  <c r="D21" i="2"/>
  <c r="D32" i="2"/>
  <c r="D24" i="2"/>
  <c r="D29" i="2"/>
  <c r="D28" i="2"/>
  <c r="D27" i="2"/>
  <c r="D25" i="2"/>
  <c r="D35" i="2"/>
  <c r="D11" i="2"/>
  <c r="M8" i="2"/>
  <c r="M14" i="2"/>
  <c r="M13" i="2"/>
  <c r="M10" i="2"/>
  <c r="M17" i="2"/>
  <c r="M7" i="2"/>
  <c r="M16" i="2"/>
  <c r="M11" i="2"/>
  <c r="M15" i="2"/>
  <c r="M12" i="2"/>
  <c r="K6" i="2"/>
  <c r="M20" i="2"/>
  <c r="M19" i="2"/>
  <c r="M9" i="2"/>
  <c r="M18" i="2"/>
  <c r="D39" i="3"/>
  <c r="B39" i="3" s="1"/>
  <c r="D15" i="2"/>
  <c r="D7" i="2"/>
  <c r="D19" i="2"/>
  <c r="D6" i="2"/>
  <c r="D17" i="2"/>
  <c r="D13" i="2"/>
  <c r="D8" i="2"/>
  <c r="D16" i="2"/>
  <c r="D20" i="2"/>
  <c r="D10" i="2"/>
  <c r="D18" i="2"/>
  <c r="D12" i="2"/>
  <c r="D14" i="2"/>
  <c r="D9" i="2"/>
  <c r="L22" i="2" l="1"/>
  <c r="L26" i="2"/>
  <c r="L34" i="2"/>
  <c r="L30" i="2"/>
  <c r="L21" i="2"/>
  <c r="L32" i="2"/>
  <c r="L24" i="2"/>
  <c r="L23" i="2"/>
  <c r="L33" i="2"/>
  <c r="L29" i="2"/>
  <c r="L25" i="2"/>
  <c r="L36" i="2"/>
  <c r="L28" i="2"/>
  <c r="L35" i="2"/>
  <c r="L31" i="2"/>
  <c r="L27" i="2"/>
  <c r="L7" i="2"/>
  <c r="L15" i="2"/>
  <c r="L13" i="2"/>
  <c r="L18" i="2"/>
  <c r="L11" i="2"/>
  <c r="L19" i="2"/>
  <c r="L14" i="2"/>
  <c r="L16" i="2"/>
  <c r="L20" i="2"/>
  <c r="L8" i="2"/>
  <c r="L12" i="2"/>
  <c r="L17" i="2"/>
  <c r="L9" i="2"/>
  <c r="L6" i="2"/>
  <c r="L10" i="2"/>
  <c r="B6" i="2"/>
  <c r="G6" i="1"/>
  <c r="J14" i="18"/>
  <c r="S49" i="18" s="1"/>
  <c r="N6" i="18"/>
  <c r="H6" i="1" l="1"/>
  <c r="K6" i="1"/>
  <c r="J6" i="1"/>
  <c r="I6" i="1"/>
  <c r="AD6" i="18"/>
  <c r="V6" i="18"/>
  <c r="J6" i="18"/>
  <c r="G17" i="1" l="1"/>
  <c r="I17" i="1" s="1"/>
  <c r="S41" i="18"/>
  <c r="H17" i="1" l="1"/>
  <c r="J17" i="1"/>
  <c r="K17" i="1"/>
  <c r="Y12" i="14"/>
  <c r="Q6" i="14"/>
  <c r="J6" i="14" s="1"/>
  <c r="R42" i="14" s="1"/>
  <c r="G13" i="1" l="1"/>
  <c r="Y6" i="14"/>
  <c r="I13" i="1" l="1"/>
  <c r="H13" i="1"/>
  <c r="J13" i="1"/>
  <c r="G5" i="1"/>
  <c r="K13" i="1"/>
  <c r="K5" i="1" l="1"/>
  <c r="H5" i="1"/>
  <c r="J5" i="1"/>
  <c r="I5" i="1"/>
</calcChain>
</file>

<file path=xl/comments1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color indexed="81"/>
            <rFont val="돋움"/>
            <family val="3"/>
            <charset val="129"/>
          </rPr>
          <t>시군명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작성해주세요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P41" authorId="0">
      <text>
        <r>
          <rPr>
            <b/>
            <sz val="12"/>
            <color indexed="81"/>
            <rFont val="돋움"/>
            <family val="3"/>
            <charset val="129"/>
          </rPr>
          <t>방범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경비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안내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탐지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사냥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등
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경찰견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군견</t>
        </r>
        <r>
          <rPr>
            <b/>
            <sz val="12"/>
            <color indexed="81"/>
            <rFont val="Tahoma"/>
            <family val="2"/>
          </rPr>
          <t xml:space="preserve">,  </t>
        </r>
        <r>
          <rPr>
            <b/>
            <sz val="12"/>
            <color indexed="81"/>
            <rFont val="돋움"/>
            <family val="3"/>
            <charset val="129"/>
          </rPr>
          <t>장애인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보조견</t>
        </r>
        <r>
          <rPr>
            <b/>
            <sz val="12"/>
            <color indexed="81"/>
            <rFont val="Tahoma"/>
            <family val="2"/>
          </rPr>
          <t xml:space="preserve">, 
</t>
        </r>
        <r>
          <rPr>
            <b/>
            <sz val="12"/>
            <color indexed="81"/>
            <rFont val="돋움"/>
            <family val="3"/>
            <charset val="129"/>
          </rPr>
          <t>진도견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등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포함</t>
        </r>
        <r>
          <rPr>
            <b/>
            <sz val="12"/>
            <color indexed="81"/>
            <rFont val="Tahoma"/>
            <family val="2"/>
          </rPr>
          <t>)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40" authorId="0">
      <text>
        <r>
          <rPr>
            <b/>
            <sz val="12"/>
            <color indexed="81"/>
            <rFont val="돋움"/>
            <family val="3"/>
            <charset val="129"/>
          </rPr>
          <t>개량종</t>
        </r>
        <r>
          <rPr>
            <b/>
            <sz val="12"/>
            <color indexed="81"/>
            <rFont val="Tahoma"/>
            <family val="2"/>
          </rPr>
          <t>=</t>
        </r>
        <r>
          <rPr>
            <b/>
            <sz val="12"/>
            <color indexed="81"/>
            <rFont val="돋움"/>
            <family val="3"/>
            <charset val="129"/>
          </rPr>
          <t>고정양봉</t>
        </r>
        <r>
          <rPr>
            <b/>
            <sz val="12"/>
            <color indexed="81"/>
            <rFont val="Tahoma"/>
            <family val="2"/>
          </rPr>
          <t>+</t>
        </r>
        <r>
          <rPr>
            <b/>
            <sz val="12"/>
            <color indexed="81"/>
            <rFont val="돋움"/>
            <family val="3"/>
            <charset val="129"/>
          </rPr>
          <t>이동양봉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11"/>
            <color indexed="81"/>
            <rFont val="돋움"/>
            <family val="3"/>
            <charset val="129"/>
          </rPr>
          <t>빼놓지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말고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꼭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입력해주세요</t>
        </r>
        <r>
          <rPr>
            <b/>
            <sz val="11"/>
            <color indexed="81"/>
            <rFont val="Tahoma"/>
            <family val="2"/>
          </rPr>
          <t>!</t>
        </r>
      </text>
    </comment>
    <comment ref="L5" authorId="0">
      <text>
        <r>
          <rPr>
            <b/>
            <sz val="11"/>
            <color indexed="81"/>
            <rFont val="돋움"/>
            <family val="3"/>
            <charset val="129"/>
          </rPr>
          <t>빼놓지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말고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꼭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입력해주세요</t>
        </r>
        <r>
          <rPr>
            <b/>
            <sz val="11"/>
            <color indexed="81"/>
            <rFont val="Tahoma"/>
            <family val="2"/>
          </rPr>
          <t>!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돋움"/>
            <family val="3"/>
            <charset val="129"/>
          </rPr>
          <t>"비닐하우스", "철재하우스", "PVC", "기타"만 입력</t>
        </r>
      </text>
    </comment>
  </commentList>
</comments>
</file>

<file path=xl/sharedStrings.xml><?xml version="1.0" encoding="utf-8"?>
<sst xmlns="http://schemas.openxmlformats.org/spreadsheetml/2006/main" count="2577" uniqueCount="412">
  <si>
    <t>* 건물구조 = 비닐하우스. 철재하우스. PVC 등으로 구분</t>
  </si>
  <si>
    <t>* 농림부고시 제2004-5호 : '04.2.24 축산법에 의거 가축의 범주에 포함되어 고시된 "지렁이" 추가 조사</t>
  </si>
  <si>
    <t>17-2 타조 연령별.성별.종별 마리수</t>
  </si>
  <si>
    <t>18-3 오소리 연령별.성별.종별 마리수</t>
  </si>
  <si>
    <t xml:space="preserve"> 3-1 돼지 사육규모별 가구수</t>
  </si>
  <si>
    <t xml:space="preserve"> 3-2 돼지 사육규모별 마리수</t>
  </si>
  <si>
    <t xml:space="preserve"> 1-1 한우 사육규모별 가구수</t>
  </si>
  <si>
    <t>사   육   군   수   (군)</t>
  </si>
  <si>
    <t xml:space="preserve"> 1-3 한우 연령별.성별 마리수</t>
  </si>
  <si>
    <t xml:space="preserve"> 4-6 육계 사육규모별 가구수</t>
  </si>
  <si>
    <t xml:space="preserve"> 4-2 닭 사육규모별 마리수</t>
  </si>
  <si>
    <t xml:space="preserve"> 4-7 육계 사육규모별 마리수 </t>
  </si>
  <si>
    <t>30,000~
  39,999</t>
  </si>
  <si>
    <t xml:space="preserve"> 2-3 젖소 연령별.성별 마리수</t>
  </si>
  <si>
    <t xml:space="preserve"> 2-2 젖소 사육규모별 마리수</t>
  </si>
  <si>
    <t xml:space="preserve"> 4-1 닭 사육규모별 가구수</t>
  </si>
  <si>
    <t>40,000~
  49,999</t>
  </si>
  <si>
    <t>사  육  마  리  수  (필)</t>
  </si>
  <si>
    <t>개량종중 사육형태별 호수 및 군수</t>
  </si>
  <si>
    <t>사  육  마  리  수  (두)</t>
  </si>
  <si>
    <t xml:space="preserve"> 1-2 한우 사육규모별 마리수</t>
  </si>
  <si>
    <t>사  육  가  구  수  (호)</t>
  </si>
  <si>
    <t xml:space="preserve"> 2-1 젖소 사육규모별 가구수</t>
  </si>
  <si>
    <t>50,000~
  99,999</t>
  </si>
  <si>
    <t>14-1 메추리 사육규모별 가구수</t>
  </si>
  <si>
    <t xml:space="preserve"> 1-1 육우 사육규모별 가구수</t>
  </si>
  <si>
    <t xml:space="preserve"> 1-2 육우 사육규모별 마리수</t>
  </si>
  <si>
    <t>9-2 토끼 사육규모별 마리수</t>
  </si>
  <si>
    <t xml:space="preserve"> 1-3 한육우 연령별.성별 마리수</t>
  </si>
  <si>
    <t xml:space="preserve"> 1-2 한육우 사육규모별 마리수</t>
  </si>
  <si>
    <t>14-3 메추리 연령별.성별 마리수</t>
  </si>
  <si>
    <t>18-1 오소리 사육규모별 가구수</t>
  </si>
  <si>
    <t>18-2 오소리 사육규모별 마리수</t>
  </si>
  <si>
    <t xml:space="preserve"> 4-3 닭 연령별. 용도별 마리수</t>
  </si>
  <si>
    <t xml:space="preserve"> 3-3 돼지 연령별.성별 마리수</t>
  </si>
  <si>
    <t xml:space="preserve"> 1-1 한육우 사육규모별 가구수</t>
  </si>
  <si>
    <t>7-2 면양 사육규모별 마리수</t>
  </si>
  <si>
    <t>12-2 칠면조 연령별.성별 마리수</t>
  </si>
  <si>
    <t>11-2 오리 사육규모별 마리수</t>
  </si>
  <si>
    <t>13-2 거위 연령별.성별 마리수</t>
  </si>
  <si>
    <t>9-1 토끼 사육규모별 가구수</t>
  </si>
  <si>
    <t>7-1 면양 사육규모별 가구수</t>
  </si>
  <si>
    <t>14-2 메추리 사육규모별 마리수</t>
  </si>
  <si>
    <t xml:space="preserve"> 1-3 육우 연령별.성별 마리수</t>
  </si>
  <si>
    <t>11-1 오리 사육규모별 가구수</t>
  </si>
  <si>
    <t>1,000
~1,999</t>
  </si>
  <si>
    <t>1,500~
  1,999</t>
  </si>
  <si>
    <t>1,000~
  2,999</t>
  </si>
  <si>
    <t>전          업</t>
  </si>
  <si>
    <t>3,000~
  4,999</t>
  </si>
  <si>
    <t>1,000~
  1,499</t>
  </si>
  <si>
    <t>부          업</t>
  </si>
  <si>
    <t>2,000~
  2,999</t>
  </si>
  <si>
    <t>초생추 (35일 미만)</t>
  </si>
  <si>
    <t>1,000~
  9,999</t>
  </si>
  <si>
    <t>5,000~
  9,999</t>
  </si>
  <si>
    <t>1 ~ 2 세  미 만</t>
  </si>
  <si>
    <t>1,000~
  4,999</t>
  </si>
  <si>
    <t>1,000~
  1,999</t>
  </si>
  <si>
    <t>( 단위 : 호, 군 )</t>
  </si>
  <si>
    <t>100000~
199999</t>
  </si>
  <si>
    <r>
      <t>2,000~
  2,999</t>
    </r>
    <r>
      <rPr>
        <sz val="12"/>
        <rFont val="한컴바탕"/>
        <family val="1"/>
        <charset val="129"/>
      </rPr>
      <t/>
    </r>
  </si>
  <si>
    <r>
      <t>3,000~
  4,999</t>
    </r>
    <r>
      <rPr>
        <sz val="12"/>
        <rFont val="한컴바탕"/>
        <family val="1"/>
        <charset val="129"/>
      </rPr>
      <t/>
    </r>
  </si>
  <si>
    <r>
      <t>5,000~
  9,999</t>
    </r>
    <r>
      <rPr>
        <sz val="12"/>
        <rFont val="한컴바탕"/>
        <family val="1"/>
        <charset val="129"/>
      </rPr>
      <t/>
    </r>
  </si>
  <si>
    <r>
      <t>2,000~
  2,999</t>
    </r>
    <r>
      <rPr>
        <sz val="12"/>
        <rFont val="한컴바탕"/>
        <family val="1"/>
        <charset val="129"/>
      </rPr>
      <t/>
    </r>
  </si>
  <si>
    <r>
      <t>3,000~
  4,999</t>
    </r>
    <r>
      <rPr>
        <sz val="12"/>
        <rFont val="한컴바탕"/>
        <family val="1"/>
        <charset val="129"/>
      </rPr>
      <t/>
    </r>
  </si>
  <si>
    <r>
      <t>5,000~
  9,999</t>
    </r>
    <r>
      <rPr>
        <sz val="12"/>
        <rFont val="한컴바탕"/>
        <family val="1"/>
        <charset val="129"/>
      </rPr>
      <t/>
    </r>
  </si>
  <si>
    <t>9-4 모용종토끼 사육규모별 가구수 및 마리수</t>
  </si>
  <si>
    <t>9-5 모피용종토끼 사육규모별 가구수 및 마리수</t>
  </si>
  <si>
    <t>12-1 칠면조 사육규모별 가구수 및 마리수</t>
  </si>
  <si>
    <t>16-1 관상조 사육규모별 가구수 및 마리수</t>
  </si>
  <si>
    <t>15-2 꿀벌 종별.사육형태별 가구수 및 군수</t>
  </si>
  <si>
    <t>6개월 이상</t>
  </si>
  <si>
    <t>6개월 미만</t>
  </si>
  <si>
    <t>200~499</t>
  </si>
  <si>
    <t>고 정 양 봉</t>
  </si>
  <si>
    <t>재 래 종</t>
  </si>
  <si>
    <t>카
나
리
아</t>
  </si>
  <si>
    <t>10~19</t>
  </si>
  <si>
    <t>20~39</t>
  </si>
  <si>
    <t>이 동 양 봉</t>
  </si>
  <si>
    <t>4. 닭</t>
  </si>
  <si>
    <t>8개월 이상</t>
  </si>
  <si>
    <t>50~99</t>
  </si>
  <si>
    <t>40~49</t>
  </si>
  <si>
    <t>500~999</t>
  </si>
  <si>
    <t>100~199</t>
  </si>
  <si>
    <t>1~499</t>
  </si>
  <si>
    <t>1년이상</t>
  </si>
  <si>
    <t>14. 메추리</t>
  </si>
  <si>
    <t>9. 토  끼</t>
  </si>
  <si>
    <t>7. 면  양</t>
  </si>
  <si>
    <t>100
 이상</t>
  </si>
  <si>
    <t>10~49</t>
  </si>
  <si>
    <t>합  계</t>
  </si>
  <si>
    <t>사육실태</t>
  </si>
  <si>
    <t>건물동수</t>
  </si>
  <si>
    <t>건물구조</t>
  </si>
  <si>
    <t>20~29</t>
  </si>
  <si>
    <t>200~299</t>
  </si>
  <si>
    <t>300~399</t>
  </si>
  <si>
    <t>400~499</t>
  </si>
  <si>
    <t>30~39</t>
  </si>
  <si>
    <t>500이상</t>
  </si>
  <si>
    <t>합    계</t>
  </si>
  <si>
    <t>30~~49</t>
  </si>
  <si>
    <t>100~299</t>
  </si>
  <si>
    <t>1 세 미 만</t>
  </si>
  <si>
    <t>300~499</t>
  </si>
  <si>
    <t>30~49</t>
  </si>
  <si>
    <t>2. 젖  소</t>
  </si>
  <si>
    <t>2개월
미 만</t>
  </si>
  <si>
    <t>3. 돼  지</t>
  </si>
  <si>
    <t>2 세 이 상</t>
  </si>
  <si>
    <t>6 ~ 8개월</t>
  </si>
  <si>
    <t>3~6개월미만</t>
  </si>
  <si>
    <t>6개월이상</t>
  </si>
  <si>
    <t>3개월미만</t>
  </si>
  <si>
    <t>3 세 미 만</t>
  </si>
  <si>
    <t>3 세 이 상</t>
  </si>
  <si>
    <t>1,000이상</t>
  </si>
  <si>
    <t>종     별</t>
  </si>
  <si>
    <t>1 세 이 상</t>
  </si>
  <si>
    <t>500
이상</t>
  </si>
  <si>
    <t>18개월 이상</t>
  </si>
  <si>
    <t>레드
디어</t>
  </si>
  <si>
    <t>18개월 미만</t>
  </si>
  <si>
    <t>1~19</t>
  </si>
  <si>
    <t>20~49</t>
  </si>
  <si>
    <t>12개월 이상</t>
  </si>
  <si>
    <t>1~99</t>
  </si>
  <si>
    <t>50~199</t>
  </si>
  <si>
    <t xml:space="preserve">    계</t>
  </si>
  <si>
    <t>개량종
(애완용)</t>
  </si>
  <si>
    <t>1년이상
(산란용)</t>
  </si>
  <si>
    <t>1년~3년 미만</t>
  </si>
  <si>
    <t>( 단위 : 두 )</t>
  </si>
  <si>
    <t>( 단위 : 수 )</t>
  </si>
  <si>
    <t>200,000
이상</t>
  </si>
  <si>
    <t>500~
999</t>
  </si>
  <si>
    <t>11. 오  리</t>
  </si>
  <si>
    <t>50~
  99</t>
  </si>
  <si>
    <t>200~
  299</t>
  </si>
  <si>
    <t>300~
  499</t>
  </si>
  <si>
    <t>100~
  199</t>
  </si>
  <si>
    <t>1,000
 이상</t>
  </si>
  <si>
    <t>500~
 999</t>
  </si>
  <si>
    <t>( 단위 : 호 )</t>
  </si>
  <si>
    <t>10,000
  이상</t>
  </si>
  <si>
    <t>2 ~ 4 개 월</t>
  </si>
  <si>
    <t>4 ~ 6 개 월</t>
  </si>
  <si>
    <t>연   령   별</t>
  </si>
  <si>
    <t>용   도   별</t>
  </si>
  <si>
    <t>종        별</t>
  </si>
  <si>
    <t>연 령 별 . 성 별</t>
  </si>
  <si>
    <t>( 단위 : 필 )</t>
  </si>
  <si>
    <t>재래산양
(잡종)</t>
  </si>
  <si>
    <t>모  피  용  종</t>
  </si>
  <si>
    <t>2,000
이상</t>
  </si>
  <si>
    <t>100~
  499</t>
  </si>
  <si>
    <t>50,000
  이상</t>
  </si>
  <si>
    <t>6~12개월 미만</t>
  </si>
  <si>
    <t>500~
  999</t>
  </si>
  <si>
    <t>어미 (35일 이상)</t>
  </si>
  <si>
    <t>5,000
이상</t>
  </si>
  <si>
    <t>아메리칸
블랙종</t>
  </si>
  <si>
    <t>종       별</t>
  </si>
  <si>
    <t>1,000
  이상</t>
  </si>
  <si>
    <t>돼      지</t>
  </si>
  <si>
    <t>젖      소</t>
  </si>
  <si>
    <t>면      양</t>
  </si>
  <si>
    <t>거      위</t>
  </si>
  <si>
    <t>토      끼</t>
  </si>
  <si>
    <t>사      슴</t>
  </si>
  <si>
    <t>오      리</t>
  </si>
  <si>
    <t>꿀      벌</t>
  </si>
  <si>
    <t>타      조</t>
  </si>
  <si>
    <t>500
~999</t>
  </si>
  <si>
    <t>100
~499</t>
  </si>
  <si>
    <t>유효사육면적(㎡)</t>
  </si>
  <si>
    <t>육용종
(잡종)</t>
  </si>
  <si>
    <t>500,000
이상</t>
  </si>
  <si>
    <t>사  육  마  리  수  (수)</t>
  </si>
  <si>
    <t>30,000~
  49,999</t>
  </si>
  <si>
    <t>10,000~
  29,999</t>
  </si>
  <si>
    <t>19-1 꿩 사육규모별 가구수</t>
  </si>
  <si>
    <t xml:space="preserve"> 19-2 꿩 사육규모별 마리수 </t>
  </si>
  <si>
    <t>100,000~
  199,999</t>
  </si>
  <si>
    <t>200,000~
  299,999</t>
  </si>
  <si>
    <t>300,000~
  499,999</t>
  </si>
  <si>
    <r>
      <t>20,000~
  29,999</t>
    </r>
    <r>
      <rPr>
        <sz val="12"/>
        <rFont val="한컴바탕"/>
        <family val="1"/>
        <charset val="129"/>
      </rPr>
      <t/>
    </r>
  </si>
  <si>
    <r>
      <t>20,000~
  29,999</t>
    </r>
    <r>
      <rPr>
        <sz val="12"/>
        <rFont val="한컴바탕"/>
        <family val="1"/>
        <charset val="129"/>
      </rPr>
      <t/>
    </r>
  </si>
  <si>
    <r>
      <t>30,000~
  49,999</t>
    </r>
    <r>
      <rPr>
        <sz val="12"/>
        <rFont val="한컴바탕"/>
        <family val="1"/>
        <charset val="129"/>
      </rPr>
      <t/>
    </r>
  </si>
  <si>
    <t>모용종</t>
  </si>
  <si>
    <t>소계</t>
  </si>
  <si>
    <t>1~4</t>
  </si>
  <si>
    <t>1~9</t>
  </si>
  <si>
    <t>5~9</t>
  </si>
  <si>
    <t>바닥</t>
  </si>
  <si>
    <t>상자</t>
  </si>
  <si>
    <t>렉스</t>
  </si>
  <si>
    <t>말</t>
  </si>
  <si>
    <t>노새</t>
  </si>
  <si>
    <t>재래종</t>
  </si>
  <si>
    <t>당나귀</t>
  </si>
  <si>
    <t>유산양</t>
  </si>
  <si>
    <t>개량종</t>
  </si>
  <si>
    <t>친치라</t>
  </si>
  <si>
    <t>엘크</t>
  </si>
  <si>
    <t>순록</t>
  </si>
  <si>
    <t>진돗개</t>
  </si>
  <si>
    <t>잡종</t>
  </si>
  <si>
    <t>육용종</t>
  </si>
  <si>
    <t>산란종</t>
  </si>
  <si>
    <t>호
수</t>
  </si>
  <si>
    <t>두
수</t>
  </si>
  <si>
    <t>교잡종</t>
  </si>
  <si>
    <t>닭</t>
  </si>
  <si>
    <t>개</t>
  </si>
  <si>
    <t>오골계</t>
  </si>
  <si>
    <t>육계</t>
  </si>
  <si>
    <t>산란계</t>
  </si>
  <si>
    <t>꿩</t>
  </si>
  <si>
    <t>종계</t>
  </si>
  <si>
    <t>구분</t>
  </si>
  <si>
    <t>겸용계</t>
  </si>
  <si>
    <t>두수</t>
  </si>
  <si>
    <t>토종닭</t>
  </si>
  <si>
    <t>농가수</t>
  </si>
  <si>
    <t>젖소</t>
  </si>
  <si>
    <t>점유율</t>
  </si>
  <si>
    <t>돼지</t>
  </si>
  <si>
    <t>한육우</t>
  </si>
  <si>
    <t>합 계</t>
  </si>
  <si>
    <t>종별</t>
  </si>
  <si>
    <t>C/A</t>
  </si>
  <si>
    <t>C-A</t>
  </si>
  <si>
    <t>C-B</t>
  </si>
  <si>
    <t>C/B</t>
  </si>
  <si>
    <t>기타</t>
  </si>
  <si>
    <t>암</t>
  </si>
  <si>
    <t>수</t>
  </si>
  <si>
    <t>합계</t>
  </si>
  <si>
    <t>계</t>
  </si>
  <si>
    <t>꽃사슴</t>
  </si>
  <si>
    <t>호수</t>
  </si>
  <si>
    <t>군수</t>
  </si>
  <si>
    <t>시군별</t>
  </si>
  <si>
    <t>17-1 타조 사육규모별 가구수 및 마리수</t>
  </si>
  <si>
    <t>15-1 꿀벌 사육규모별 가구수 및 군수</t>
  </si>
  <si>
    <t>13-1 거위 사육규모별 가구수 및 마리수</t>
  </si>
  <si>
    <t>11-3 오리 연령별.성별.종별 마리수</t>
  </si>
  <si>
    <t>10-2 개 연령별.성별.종별 마리수</t>
  </si>
  <si>
    <t>10-1 개 사육규모별 가구수 및 마리수</t>
  </si>
  <si>
    <t>9-3 토끼 연령별.성별.종별 마리수</t>
  </si>
  <si>
    <t>8-2 사슴 연령별.성별.종별 마리수</t>
  </si>
  <si>
    <t>8-1 사슴 사육규모별 가구수 및 마리수</t>
  </si>
  <si>
    <t>7-3 면양 연령별.성별.종별 마리수</t>
  </si>
  <si>
    <t>연   령   별   .    성   별</t>
  </si>
  <si>
    <t>종  별  가  구  수  및  군  수</t>
  </si>
  <si>
    <t xml:space="preserve"> 19-3 꿩 연령별.성별.종별 마리수</t>
  </si>
  <si>
    <t>개  량  종</t>
  </si>
  <si>
    <t>비
둘
기</t>
  </si>
  <si>
    <t>십
자
매</t>
  </si>
  <si>
    <t>잉
꼬</t>
  </si>
  <si>
    <t>금
화
초</t>
  </si>
  <si>
    <t>문
조</t>
  </si>
  <si>
    <t>기
타</t>
  </si>
  <si>
    <t>12개월 미만</t>
  </si>
  <si>
    <t>붉은
목종</t>
  </si>
  <si>
    <t>푸른
목종</t>
  </si>
  <si>
    <t>18. 오소리</t>
  </si>
  <si>
    <t>참오소리</t>
  </si>
  <si>
    <t>돼지코
오소리</t>
  </si>
  <si>
    <t>(단위:수)</t>
  </si>
  <si>
    <t>3년 이상</t>
  </si>
  <si>
    <t>칠  면  조</t>
  </si>
  <si>
    <t>메  추  리</t>
  </si>
  <si>
    <t>면적(㎡)</t>
  </si>
  <si>
    <t>오  소  리</t>
  </si>
  <si>
    <t>지  렁  이</t>
  </si>
  <si>
    <t>산란중추</t>
  </si>
  <si>
    <t>일반산란</t>
  </si>
  <si>
    <t>관  상  조</t>
  </si>
  <si>
    <t>1. 한우</t>
  </si>
  <si>
    <t>1. 육우</t>
  </si>
  <si>
    <t>100이상</t>
  </si>
  <si>
    <t>점유순위</t>
  </si>
  <si>
    <t>모
란
앵
무</t>
  </si>
  <si>
    <t>1. 한육우</t>
  </si>
  <si>
    <t>1년 미만</t>
  </si>
  <si>
    <t>3과3비교</t>
  </si>
  <si>
    <t>19. 꿩</t>
  </si>
  <si>
    <r>
      <t xml:space="preserve"> 4-4 산란계 사육규모별 가구수 </t>
    </r>
    <r>
      <rPr>
        <b/>
        <sz val="14"/>
        <color indexed="10"/>
        <rFont val="굴림체"/>
        <family val="3"/>
        <charset val="129"/>
      </rPr>
      <t>(종계제외)</t>
    </r>
  </si>
  <si>
    <r>
      <t xml:space="preserve"> 4-5 산란계 사육규모별 마리수 </t>
    </r>
    <r>
      <rPr>
        <b/>
        <sz val="14"/>
        <color indexed="10"/>
        <rFont val="굴림체"/>
        <family val="3"/>
        <charset val="129"/>
      </rPr>
      <t>(종계제외)</t>
    </r>
  </si>
  <si>
    <r>
      <t xml:space="preserve">육용종
</t>
    </r>
    <r>
      <rPr>
        <sz val="7"/>
        <color indexed="8"/>
        <rFont val="굴림체"/>
        <family val="3"/>
        <charset val="129"/>
      </rPr>
      <t>(로프이어등)</t>
    </r>
  </si>
  <si>
    <r>
      <t>1,500~
  1,999</t>
    </r>
    <r>
      <rPr>
        <sz val="12"/>
        <rFont val="한컴바탕"/>
        <family val="1"/>
        <charset val="129"/>
      </rPr>
      <t/>
    </r>
  </si>
  <si>
    <r>
      <t>2,000~
  2,999</t>
    </r>
    <r>
      <rPr>
        <sz val="12"/>
        <rFont val="한컴바탕"/>
        <family val="1"/>
        <charset val="129"/>
      </rPr>
      <t/>
    </r>
  </si>
  <si>
    <r>
      <t>3,000~
  4,999</t>
    </r>
    <r>
      <rPr>
        <sz val="12"/>
        <rFont val="한컴바탕"/>
        <family val="1"/>
        <charset val="129"/>
      </rPr>
      <t/>
    </r>
  </si>
  <si>
    <r>
      <t>5,000~
  9,999</t>
    </r>
    <r>
      <rPr>
        <sz val="12"/>
        <rFont val="한컴바탕"/>
        <family val="1"/>
        <charset val="129"/>
      </rPr>
      <t/>
    </r>
  </si>
  <si>
    <r>
      <t>3,000~
  4,999</t>
    </r>
    <r>
      <rPr>
        <sz val="12"/>
        <rFont val="한컴바탕"/>
        <family val="1"/>
        <charset val="129"/>
      </rPr>
      <t/>
    </r>
  </si>
  <si>
    <t>사    육    자</t>
  </si>
  <si>
    <t>사육장
소재지</t>
  </si>
  <si>
    <t>전화번호</t>
  </si>
  <si>
    <t>주      소</t>
  </si>
  <si>
    <t>성 명</t>
  </si>
  <si>
    <t>가 축 실 수 조 사 서</t>
    <phoneticPr fontId="37" type="noConversion"/>
  </si>
  <si>
    <t>21-1 기러기 사육규모별 가구수 및 마리수</t>
    <phoneticPr fontId="37" type="noConversion"/>
  </si>
  <si>
    <t>20. 지 렁 이</t>
    <phoneticPr fontId="37" type="noConversion"/>
  </si>
  <si>
    <t>8. 사  슴</t>
    <phoneticPr fontId="37" type="noConversion"/>
  </si>
  <si>
    <t>10. 개</t>
    <phoneticPr fontId="37" type="noConversion"/>
  </si>
  <si>
    <t>12. 칠면조</t>
    <phoneticPr fontId="37" type="noConversion"/>
  </si>
  <si>
    <t>13. 거  위</t>
    <phoneticPr fontId="37" type="noConversion"/>
  </si>
  <si>
    <t>15. 꿀  벌</t>
    <phoneticPr fontId="37" type="noConversion"/>
  </si>
  <si>
    <t>16. 관상조</t>
    <phoneticPr fontId="37" type="noConversion"/>
  </si>
  <si>
    <t>16-2 관상조 종별, 사육형태별 사육마리수</t>
    <phoneticPr fontId="37" type="noConversion"/>
  </si>
  <si>
    <t>17. 타  조</t>
    <phoneticPr fontId="37" type="noConversion"/>
  </si>
  <si>
    <t>21. 기러기</t>
    <phoneticPr fontId="37" type="noConversion"/>
  </si>
  <si>
    <t>6. 염  소</t>
    <phoneticPr fontId="37" type="noConversion"/>
  </si>
  <si>
    <t>6-1 염소 사육규모별 가구수</t>
    <phoneticPr fontId="37" type="noConversion"/>
  </si>
  <si>
    <t>6-2 염소 사육규모별 마리수</t>
    <phoneticPr fontId="37" type="noConversion"/>
  </si>
  <si>
    <t>6-3 염소 연령별.성별.종별 마리수</t>
    <phoneticPr fontId="37" type="noConversion"/>
  </si>
  <si>
    <t>500~699</t>
    <phoneticPr fontId="37" type="noConversion"/>
  </si>
  <si>
    <t>700~999</t>
    <phoneticPr fontId="37" type="noConversion"/>
  </si>
  <si>
    <t>10,000~
14,999</t>
    <phoneticPr fontId="37" type="noConversion"/>
  </si>
  <si>
    <t>15,000~
19,999</t>
    <phoneticPr fontId="37" type="noConversion"/>
  </si>
  <si>
    <t>2,000
~4,999</t>
    <phoneticPr fontId="37" type="noConversion"/>
  </si>
  <si>
    <t>5,000이상</t>
    <phoneticPr fontId="37" type="noConversion"/>
  </si>
  <si>
    <r>
      <t>10,000~
  14,999</t>
    </r>
    <r>
      <rPr>
        <sz val="12"/>
        <rFont val="한컴바탕"/>
        <family val="1"/>
        <charset val="129"/>
      </rPr>
      <t/>
    </r>
    <phoneticPr fontId="37" type="noConversion"/>
  </si>
  <si>
    <r>
      <t>15,000~
  29,999</t>
    </r>
    <r>
      <rPr>
        <sz val="12"/>
        <rFont val="한컴바탕"/>
        <family val="1"/>
        <charset val="129"/>
      </rPr>
      <t/>
    </r>
    <phoneticPr fontId="37" type="noConversion"/>
  </si>
  <si>
    <t>사 육  목 적 별</t>
    <phoneticPr fontId="37" type="noConversion"/>
  </si>
  <si>
    <t>반려
(애완)</t>
  </si>
  <si>
    <t>특수목적</t>
    <phoneticPr fontId="37" type="noConversion"/>
  </si>
  <si>
    <t>12-2 기러기 연령별.성별 마리수</t>
    <phoneticPr fontId="37" type="noConversion"/>
  </si>
  <si>
    <t>* 2018. 09. 01. 축산법에 의거 가축의 범주에 포함된 "기러기" 추가 조사</t>
    <phoneticPr fontId="37" type="noConversion"/>
  </si>
  <si>
    <t>(단위 : 호, 두, 수, 필, 군, ㎡)</t>
    <phoneticPr fontId="37" type="noConversion"/>
  </si>
  <si>
    <t>기  러  기</t>
    <phoneticPr fontId="37" type="noConversion"/>
  </si>
  <si>
    <t>한(육)우</t>
    <phoneticPr fontId="37" type="noConversion"/>
  </si>
  <si>
    <t>계</t>
    <phoneticPr fontId="37" type="noConversion"/>
  </si>
  <si>
    <t>염      소</t>
    <phoneticPr fontId="37" type="noConversion"/>
  </si>
  <si>
    <t xml:space="preserve">        시기별
축종별</t>
    <phoneticPr fontId="37" type="noConversion"/>
  </si>
  <si>
    <t>증감(마릿수)</t>
    <phoneticPr fontId="37" type="noConversion"/>
  </si>
  <si>
    <t>대비(마릿수)</t>
    <phoneticPr fontId="37" type="noConversion"/>
  </si>
  <si>
    <t>농가수</t>
    <phoneticPr fontId="37" type="noConversion"/>
  </si>
  <si>
    <t>마릿수(A)</t>
    <phoneticPr fontId="37" type="noConversion"/>
  </si>
  <si>
    <t>마릿수(B)</t>
    <phoneticPr fontId="37" type="noConversion"/>
  </si>
  <si>
    <t>마릿수(C)</t>
    <phoneticPr fontId="37" type="noConversion"/>
  </si>
  <si>
    <t>가 축 실 수 조 사 서</t>
    <phoneticPr fontId="37" type="noConversion"/>
  </si>
  <si>
    <t>가 축 실 수 조 사 서</t>
    <phoneticPr fontId="37" type="noConversion"/>
  </si>
  <si>
    <t>말</t>
    <phoneticPr fontId="37" type="noConversion"/>
  </si>
  <si>
    <t>5-1 말 사육규모별 가구수 및 마리수</t>
    <phoneticPr fontId="37" type="noConversion"/>
  </si>
  <si>
    <t>5-2 말 연령별.성별.종별 마리수</t>
    <phoneticPr fontId="37" type="noConversion"/>
  </si>
  <si>
    <t>검증</t>
    <phoneticPr fontId="37" type="noConversion"/>
  </si>
  <si>
    <t>검증</t>
    <phoneticPr fontId="37" type="noConversion"/>
  </si>
  <si>
    <t>검증</t>
    <phoneticPr fontId="37" type="noConversion"/>
  </si>
  <si>
    <t>2와 3비교</t>
    <phoneticPr fontId="37" type="noConversion"/>
  </si>
  <si>
    <t>검증</t>
    <phoneticPr fontId="37" type="noConversion"/>
  </si>
  <si>
    <t>검증</t>
    <phoneticPr fontId="37" type="noConversion"/>
  </si>
  <si>
    <t>검증</t>
    <phoneticPr fontId="37" type="noConversion"/>
  </si>
  <si>
    <t>검증</t>
    <phoneticPr fontId="37" type="noConversion"/>
  </si>
  <si>
    <t>검증</t>
    <phoneticPr fontId="37" type="noConversion"/>
  </si>
  <si>
    <r>
      <t>15,000~
  29,999</t>
    </r>
    <r>
      <rPr>
        <sz val="12"/>
        <rFont val="한컴바탕"/>
        <family val="1"/>
        <charset val="129"/>
      </rPr>
      <t/>
    </r>
    <phoneticPr fontId="37" type="noConversion"/>
  </si>
  <si>
    <r>
      <t>10,000~
  14,999</t>
    </r>
    <r>
      <rPr>
        <sz val="12"/>
        <rFont val="한컴바탕"/>
        <family val="1"/>
        <charset val="129"/>
      </rPr>
      <t/>
    </r>
    <phoneticPr fontId="37" type="noConversion"/>
  </si>
  <si>
    <t>검증</t>
    <phoneticPr fontId="37" type="noConversion"/>
  </si>
  <si>
    <t>검증</t>
    <phoneticPr fontId="37" type="noConversion"/>
  </si>
  <si>
    <t>구분</t>
    <phoneticPr fontId="37" type="noConversion"/>
  </si>
  <si>
    <t>100,000~199,999</t>
    <phoneticPr fontId="37" type="noConversion"/>
  </si>
  <si>
    <t>200,000~299,999</t>
    <phoneticPr fontId="37" type="noConversion"/>
  </si>
  <si>
    <t>300,000~499,999</t>
    <phoneticPr fontId="37" type="noConversion"/>
  </si>
  <si>
    <t>500,000
이상</t>
    <phoneticPr fontId="37" type="noConversion"/>
  </si>
  <si>
    <t>검증</t>
    <phoneticPr fontId="37" type="noConversion"/>
  </si>
  <si>
    <t>20-1 지렁이 사육규모별 가구수 및 면적</t>
    <phoneticPr fontId="37" type="noConversion"/>
  </si>
  <si>
    <t>2000~2999</t>
    <phoneticPr fontId="37" type="noConversion"/>
  </si>
  <si>
    <t>1~599</t>
    <phoneticPr fontId="37" type="noConversion"/>
  </si>
  <si>
    <t>600~999</t>
    <phoneticPr fontId="37" type="noConversion"/>
  </si>
  <si>
    <t>1000~1999</t>
    <phoneticPr fontId="37" type="noConversion"/>
  </si>
  <si>
    <t>3000이상</t>
    <phoneticPr fontId="37" type="noConversion"/>
  </si>
  <si>
    <t>사  육  면  적  (㎡)</t>
    <phoneticPr fontId="37" type="noConversion"/>
  </si>
  <si>
    <t>1000~
1999</t>
  </si>
  <si>
    <t>1000~
1999</t>
    <phoneticPr fontId="37" type="noConversion"/>
  </si>
  <si>
    <t>2000~
2999</t>
  </si>
  <si>
    <t>2000~
2999</t>
    <phoneticPr fontId="37" type="noConversion"/>
  </si>
  <si>
    <t>3000
이상</t>
  </si>
  <si>
    <t>3000
이상</t>
    <phoneticPr fontId="37" type="noConversion"/>
  </si>
  <si>
    <t>20-2 지렁이 사육현황(상세)</t>
    <phoneticPr fontId="37" type="noConversion"/>
  </si>
  <si>
    <t>최초
사육년도</t>
    <phoneticPr fontId="37" type="noConversion"/>
  </si>
  <si>
    <t>비닐하우스</t>
    <phoneticPr fontId="37" type="noConversion"/>
  </si>
  <si>
    <t>철재하우스</t>
    <phoneticPr fontId="37" type="noConversion"/>
  </si>
  <si>
    <r>
      <t>P</t>
    </r>
    <r>
      <rPr>
        <sz val="12"/>
        <rFont val="한컴바탕"/>
        <family val="1"/>
        <charset val="129"/>
      </rPr>
      <t>VC</t>
    </r>
    <phoneticPr fontId="37" type="noConversion"/>
  </si>
  <si>
    <t>기타</t>
    <phoneticPr fontId="37" type="noConversion"/>
  </si>
  <si>
    <t>2020년 6월 기준 가축통계 조사 결과</t>
    <phoneticPr fontId="37" type="noConversion"/>
  </si>
  <si>
    <t xml:space="preserve"> '19. 06월</t>
    <phoneticPr fontId="37" type="noConversion"/>
  </si>
  <si>
    <t xml:space="preserve"> '19. 12월</t>
    <phoneticPr fontId="37" type="noConversion"/>
  </si>
  <si>
    <t xml:space="preserve"> '20. 06월</t>
    <phoneticPr fontId="37" type="noConversion"/>
  </si>
  <si>
    <r>
      <t xml:space="preserve">읍면동별 주요가축 점유율 및 점유순위 </t>
    </r>
    <r>
      <rPr>
        <b/>
        <sz val="18"/>
        <color indexed="8"/>
        <rFont val="HY헤드라인M"/>
        <family val="1"/>
        <charset val="129"/>
      </rPr>
      <t>(2020. 6월)</t>
    </r>
    <phoneticPr fontId="37" type="noConversion"/>
  </si>
  <si>
    <t>홍성읍</t>
    <phoneticPr fontId="37" type="noConversion"/>
  </si>
  <si>
    <t>광천읍</t>
    <phoneticPr fontId="37" type="noConversion"/>
  </si>
  <si>
    <t>홍북읍</t>
    <phoneticPr fontId="37" type="noConversion"/>
  </si>
  <si>
    <t>금마면</t>
    <phoneticPr fontId="37" type="noConversion"/>
  </si>
  <si>
    <t>홍동면</t>
    <phoneticPr fontId="37" type="noConversion"/>
  </si>
  <si>
    <t>장곡면</t>
    <phoneticPr fontId="37" type="noConversion"/>
  </si>
  <si>
    <t>은하면</t>
    <phoneticPr fontId="37" type="noConversion"/>
  </si>
  <si>
    <t>결성면</t>
    <phoneticPr fontId="37" type="noConversion"/>
  </si>
  <si>
    <t>서부면</t>
    <phoneticPr fontId="37" type="noConversion"/>
  </si>
  <si>
    <t>갈산면</t>
    <phoneticPr fontId="37" type="noConversion"/>
  </si>
  <si>
    <t>구항면</t>
    <phoneticPr fontId="37" type="noConversion"/>
  </si>
  <si>
    <t>광천읍</t>
    <phoneticPr fontId="37" type="noConversion"/>
  </si>
  <si>
    <t>홍성읍</t>
    <phoneticPr fontId="37" type="noConversion"/>
  </si>
  <si>
    <t>홍북읍</t>
    <phoneticPr fontId="37" type="noConversion"/>
  </si>
  <si>
    <t>금마면</t>
    <phoneticPr fontId="37" type="noConversion"/>
  </si>
  <si>
    <t>결성면</t>
    <phoneticPr fontId="37" type="noConversion"/>
  </si>
  <si>
    <t>&lt; 홍성군 &gt;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</si>
</sst>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0;[Red]0"/>
    <numFmt numFmtId="177" formatCode="#,##0;[Red]#,##0"/>
    <numFmt numFmtId="178" formatCode="0_);[Red]\(0\)"/>
    <numFmt numFmtId="179" formatCode="#,##0.0_ "/>
    <numFmt numFmtId="180" formatCode="#,##0_ "/>
    <numFmt numFmtId="181" formatCode="0.0%"/>
    <numFmt numFmtId="182" formatCode="[Blue][&gt;=0]#,###;[Red][&lt;0]&quot;△&quot;#,###;General"/>
    <numFmt numFmtId="183" formatCode="#,##0;#,##0;"/>
  </numFmts>
  <fonts count="61" x14ac:knownFonts="1">
    <font>
      <sz val="12"/>
      <name val="한컴바탕"/>
      <charset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8"/>
      <name val="돋움"/>
      <family val="3"/>
      <charset val="129"/>
    </font>
    <font>
      <sz val="12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14"/>
      <color indexed="8"/>
      <name val="굴림체"/>
      <family val="3"/>
      <charset val="129"/>
    </font>
    <font>
      <b/>
      <sz val="24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2"/>
      <color indexed="8"/>
      <name val="한컴바탕"/>
      <family val="1"/>
      <charset val="129"/>
    </font>
    <font>
      <b/>
      <sz val="11"/>
      <color indexed="8"/>
      <name val="돋움"/>
      <family val="3"/>
      <charset val="129"/>
    </font>
    <font>
      <sz val="10"/>
      <color indexed="8"/>
      <name val="한컴바탕"/>
      <family val="1"/>
      <charset val="129"/>
    </font>
    <font>
      <b/>
      <sz val="18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28"/>
      <color indexed="8"/>
      <name val="굴림체"/>
      <family val="3"/>
      <charset val="129"/>
    </font>
    <font>
      <b/>
      <sz val="14"/>
      <color indexed="10"/>
      <name val="굴림체"/>
      <family val="3"/>
      <charset val="129"/>
    </font>
    <font>
      <sz val="7"/>
      <color indexed="8"/>
      <name val="굴림체"/>
      <family val="3"/>
      <charset val="129"/>
    </font>
    <font>
      <sz val="12"/>
      <name val="한컴바탕"/>
      <family val="1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2"/>
      <color theme="1"/>
      <name val="한컴바탕"/>
      <family val="1"/>
      <charset val="129"/>
    </font>
    <font>
      <b/>
      <sz val="12"/>
      <color indexed="81"/>
      <name val="돋움"/>
      <family val="3"/>
      <charset val="129"/>
    </font>
    <font>
      <b/>
      <sz val="12"/>
      <color indexed="81"/>
      <name val="Tahoma"/>
      <family val="2"/>
    </font>
    <font>
      <b/>
      <sz val="12"/>
      <color indexed="8"/>
      <name val="돋움"/>
      <family val="3"/>
      <charset val="129"/>
    </font>
    <font>
      <b/>
      <sz val="26"/>
      <color indexed="8"/>
      <name val="HY헤드라인M"/>
      <family val="1"/>
      <charset val="129"/>
    </font>
    <font>
      <b/>
      <sz val="25"/>
      <color indexed="8"/>
      <name val="HY헤드라인M"/>
      <family val="1"/>
      <charset val="129"/>
    </font>
    <font>
      <b/>
      <sz val="18"/>
      <color indexed="8"/>
      <name val="HY헤드라인M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i/>
      <sz val="11"/>
      <color rgb="FF0000FF"/>
      <name val="굴림체"/>
      <family val="3"/>
      <charset val="129"/>
    </font>
    <font>
      <i/>
      <sz val="12"/>
      <color rgb="FF0000FF"/>
      <name val="굴림체"/>
      <family val="3"/>
      <charset val="129"/>
    </font>
    <font>
      <b/>
      <sz val="14"/>
      <color rgb="FF0000FF"/>
      <name val="한컴바탕"/>
      <family val="1"/>
      <charset val="129"/>
    </font>
    <font>
      <sz val="12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92D050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21" borderId="2" applyNumberFormat="0" applyFont="0" applyAlignment="0" applyProtection="0">
      <alignment vertical="center"/>
    </xf>
    <xf numFmtId="9" fontId="36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3" applyNumberFormat="0" applyAlignment="0" applyProtection="0">
      <alignment vertical="center"/>
    </xf>
    <xf numFmtId="41" fontId="36" fillId="0" borderId="0" applyFont="0" applyFill="0" applyBorder="0" applyAlignment="0" applyProtection="0"/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0" fillId="0" borderId="0"/>
    <xf numFmtId="0" fontId="36" fillId="0" borderId="0"/>
    <xf numFmtId="0" fontId="57" fillId="0" borderId="0"/>
    <xf numFmtId="0" fontId="57" fillId="21" borderId="2" applyNumberFormat="0" applyFont="0" applyAlignment="0" applyProtection="0">
      <alignment vertical="center"/>
    </xf>
    <xf numFmtId="0" fontId="58" fillId="0" borderId="0">
      <alignment vertical="center"/>
    </xf>
    <xf numFmtId="0" fontId="57" fillId="0" borderId="0"/>
    <xf numFmtId="0" fontId="2" fillId="0" borderId="0">
      <alignment vertical="center"/>
    </xf>
    <xf numFmtId="0" fontId="5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3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57" fillId="0" borderId="0"/>
    <xf numFmtId="0" fontId="57" fillId="0" borderId="0"/>
    <xf numFmtId="0" fontId="2" fillId="0" borderId="0">
      <alignment vertical="center"/>
    </xf>
    <xf numFmtId="0" fontId="6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</cellStyleXfs>
  <cellXfs count="669">
    <xf numFmtId="0" fontId="0" fillId="0" borderId="0" xfId="0" applyNumberFormat="1"/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left" vertical="center"/>
    </xf>
    <xf numFmtId="0" fontId="21" fillId="0" borderId="0" xfId="0" applyNumberFormat="1" applyFont="1" applyBorder="1" applyAlignment="1">
      <alignment horizontal="right"/>
    </xf>
    <xf numFmtId="0" fontId="25" fillId="0" borderId="0" xfId="0" applyNumberFormat="1" applyFont="1" applyAlignment="1">
      <alignment horizontal="center" vertical="center"/>
    </xf>
    <xf numFmtId="177" fontId="22" fillId="0" borderId="0" xfId="33" applyNumberFormat="1" applyFont="1" applyAlignment="1">
      <alignment horizontal="right" vertical="center"/>
    </xf>
    <xf numFmtId="41" fontId="22" fillId="0" borderId="0" xfId="33" applyNumberFormat="1" applyFont="1" applyAlignment="1">
      <alignment horizontal="left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Border="1" applyAlignment="1">
      <alignment horizontal="right"/>
    </xf>
    <xf numFmtId="177" fontId="21" fillId="0" borderId="0" xfId="0" applyNumberFormat="1" applyFont="1" applyAlignment="1">
      <alignment horizontal="right" vertical="center"/>
    </xf>
    <xf numFmtId="0" fontId="26" fillId="0" borderId="0" xfId="44" applyNumberFormat="1" applyFont="1"/>
    <xf numFmtId="0" fontId="21" fillId="0" borderId="0" xfId="0" applyNumberFormat="1" applyFont="1" applyAlignment="1">
      <alignment horizontal="center" vertical="center" shrinkToFit="1"/>
    </xf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 shrinkToFit="1"/>
    </xf>
    <xf numFmtId="0" fontId="21" fillId="0" borderId="0" xfId="44" applyNumberFormat="1" applyFont="1" applyAlignment="1">
      <alignment horizontal="left"/>
    </xf>
    <xf numFmtId="0" fontId="21" fillId="0" borderId="0" xfId="44" applyNumberFormat="1" applyFont="1" applyAlignment="1"/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1" fillId="22" borderId="16" xfId="0" applyNumberFormat="1" applyFont="1" applyFill="1" applyBorder="1" applyAlignment="1">
      <alignment horizontal="center" vertical="center"/>
    </xf>
    <xf numFmtId="41" fontId="21" fillId="22" borderId="17" xfId="33" applyNumberFormat="1" applyFont="1" applyFill="1" applyBorder="1" applyAlignment="1">
      <alignment horizontal="center" vertical="center" shrinkToFit="1"/>
    </xf>
    <xf numFmtId="41" fontId="21" fillId="22" borderId="18" xfId="33" applyNumberFormat="1" applyFont="1" applyFill="1" applyBorder="1" applyAlignment="1">
      <alignment horizontal="center" vertical="center" shrinkToFit="1"/>
    </xf>
    <xf numFmtId="41" fontId="21" fillId="22" borderId="19" xfId="33" applyNumberFormat="1" applyFont="1" applyFill="1" applyBorder="1" applyAlignment="1">
      <alignment horizontal="center" vertical="center" shrinkToFit="1"/>
    </xf>
    <xf numFmtId="178" fontId="21" fillId="22" borderId="16" xfId="0" applyNumberFormat="1" applyFont="1" applyFill="1" applyBorder="1" applyAlignment="1">
      <alignment horizontal="center" vertical="center"/>
    </xf>
    <xf numFmtId="0" fontId="21" fillId="22" borderId="20" xfId="0" applyNumberFormat="1" applyFont="1" applyFill="1" applyBorder="1" applyAlignment="1">
      <alignment horizontal="center" vertical="center"/>
    </xf>
    <xf numFmtId="0" fontId="21" fillId="22" borderId="21" xfId="0" applyNumberFormat="1" applyFont="1" applyFill="1" applyBorder="1" applyAlignment="1">
      <alignment horizontal="center" vertical="center"/>
    </xf>
    <xf numFmtId="41" fontId="21" fillId="22" borderId="22" xfId="33" applyNumberFormat="1" applyFont="1" applyFill="1" applyBorder="1" applyAlignment="1">
      <alignment horizontal="center" vertical="center" shrinkToFit="1"/>
    </xf>
    <xf numFmtId="0" fontId="21" fillId="22" borderId="23" xfId="0" applyNumberFormat="1" applyFont="1" applyFill="1" applyBorder="1" applyAlignment="1">
      <alignment horizontal="center" vertical="center"/>
    </xf>
    <xf numFmtId="41" fontId="21" fillId="22" borderId="25" xfId="33" applyNumberFormat="1" applyFont="1" applyFill="1" applyBorder="1" applyAlignment="1">
      <alignment horizontal="center" vertical="center" shrinkToFit="1"/>
    </xf>
    <xf numFmtId="41" fontId="21" fillId="22" borderId="26" xfId="33" applyNumberFormat="1" applyFont="1" applyFill="1" applyBorder="1" applyAlignment="1">
      <alignment horizontal="center" vertical="center" shrinkToFit="1"/>
    </xf>
    <xf numFmtId="41" fontId="21" fillId="22" borderId="27" xfId="33" applyNumberFormat="1" applyFont="1" applyFill="1" applyBorder="1" applyAlignment="1">
      <alignment horizontal="center" vertical="center" shrinkToFit="1"/>
    </xf>
    <xf numFmtId="41" fontId="21" fillId="22" borderId="28" xfId="33" applyNumberFormat="1" applyFont="1" applyFill="1" applyBorder="1" applyAlignment="1">
      <alignment horizontal="center" vertical="center" shrinkToFit="1"/>
    </xf>
    <xf numFmtId="0" fontId="21" fillId="22" borderId="29" xfId="0" applyNumberFormat="1" applyFont="1" applyFill="1" applyBorder="1" applyAlignment="1">
      <alignment horizontal="center" vertical="center" wrapText="1"/>
    </xf>
    <xf numFmtId="0" fontId="21" fillId="22" borderId="30" xfId="0" applyNumberFormat="1" applyFont="1" applyFill="1" applyBorder="1" applyAlignment="1">
      <alignment horizontal="center" vertical="center"/>
    </xf>
    <xf numFmtId="41" fontId="21" fillId="22" borderId="31" xfId="33" applyNumberFormat="1" applyFont="1" applyFill="1" applyBorder="1" applyAlignment="1">
      <alignment horizontal="center" vertical="center" shrinkToFit="1"/>
    </xf>
    <xf numFmtId="0" fontId="21" fillId="22" borderId="32" xfId="0" applyNumberFormat="1" applyFont="1" applyFill="1" applyBorder="1" applyAlignment="1">
      <alignment horizontal="center" vertical="center"/>
    </xf>
    <xf numFmtId="41" fontId="21" fillId="22" borderId="33" xfId="33" applyNumberFormat="1" applyFont="1" applyFill="1" applyBorder="1" applyAlignment="1">
      <alignment horizontal="center" vertical="center" shrinkToFit="1"/>
    </xf>
    <xf numFmtId="41" fontId="26" fillId="0" borderId="18" xfId="33" applyNumberFormat="1" applyFont="1" applyFill="1" applyBorder="1" applyAlignment="1" applyProtection="1">
      <alignment horizontal="center" vertical="center" shrinkToFit="1"/>
      <protection locked="0"/>
    </xf>
    <xf numFmtId="41" fontId="26" fillId="0" borderId="25" xfId="33" applyNumberFormat="1" applyFont="1" applyFill="1" applyBorder="1" applyAlignment="1" applyProtection="1">
      <alignment horizontal="center" vertical="center" shrinkToFit="1"/>
      <protection locked="0"/>
    </xf>
    <xf numFmtId="41" fontId="26" fillId="0" borderId="26" xfId="33" applyNumberFormat="1" applyFont="1" applyFill="1" applyBorder="1" applyAlignment="1" applyProtection="1">
      <alignment horizontal="center" vertical="center" shrinkToFit="1"/>
      <protection locked="0"/>
    </xf>
    <xf numFmtId="41" fontId="26" fillId="0" borderId="31" xfId="33" applyNumberFormat="1" applyFont="1" applyFill="1" applyBorder="1" applyAlignment="1" applyProtection="1">
      <alignment horizontal="center" vertical="center" shrinkToFit="1"/>
      <protection locked="0"/>
    </xf>
    <xf numFmtId="41" fontId="26" fillId="0" borderId="28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26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41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30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47" xfId="33" applyNumberFormat="1" applyFont="1" applyFill="1" applyBorder="1" applyAlignment="1" applyProtection="1">
      <alignment horizontal="center" vertical="center"/>
      <protection locked="0"/>
    </xf>
    <xf numFmtId="41" fontId="21" fillId="0" borderId="48" xfId="33" applyNumberFormat="1" applyFont="1" applyFill="1" applyBorder="1" applyAlignment="1" applyProtection="1">
      <alignment horizontal="center" vertical="center"/>
      <protection locked="0"/>
    </xf>
    <xf numFmtId="41" fontId="21" fillId="0" borderId="49" xfId="33" applyNumberFormat="1" applyFont="1" applyFill="1" applyBorder="1" applyAlignment="1" applyProtection="1">
      <alignment horizontal="center" vertical="center"/>
      <protection locked="0"/>
    </xf>
    <xf numFmtId="0" fontId="29" fillId="0" borderId="50" xfId="0" applyNumberFormat="1" applyFont="1" applyBorder="1" applyAlignment="1">
      <alignment horizontal="right" vertical="center"/>
    </xf>
    <xf numFmtId="0" fontId="0" fillId="0" borderId="0" xfId="0" applyNumberFormat="1" applyAlignment="1"/>
    <xf numFmtId="180" fontId="0" fillId="0" borderId="0" xfId="0" applyNumberFormat="1"/>
    <xf numFmtId="41" fontId="21" fillId="0" borderId="28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42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54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27" xfId="33" applyNumberFormat="1" applyFont="1" applyFill="1" applyBorder="1" applyAlignment="1" applyProtection="1">
      <alignment horizontal="center" vertical="center" shrinkToFit="1"/>
      <protection locked="0"/>
    </xf>
    <xf numFmtId="1" fontId="21" fillId="0" borderId="0" xfId="0" applyNumberFormat="1" applyFont="1" applyAlignment="1">
      <alignment horizontal="center" vertical="center"/>
    </xf>
    <xf numFmtId="41" fontId="21" fillId="0" borderId="43" xfId="33" applyNumberFormat="1" applyFont="1" applyFill="1" applyBorder="1" applyAlignment="1" applyProtection="1">
      <alignment horizontal="center" vertical="center" shrinkToFit="1"/>
      <protection locked="0"/>
    </xf>
    <xf numFmtId="0" fontId="21" fillId="22" borderId="29" xfId="0" applyNumberFormat="1" applyFont="1" applyFill="1" applyBorder="1" applyAlignment="1" applyProtection="1">
      <alignment horizontal="center" vertical="center" wrapText="1"/>
    </xf>
    <xf numFmtId="0" fontId="21" fillId="22" borderId="16" xfId="0" applyNumberFormat="1" applyFont="1" applyFill="1" applyBorder="1" applyAlignment="1" applyProtection="1">
      <alignment horizontal="center" vertical="center"/>
    </xf>
    <xf numFmtId="178" fontId="21" fillId="22" borderId="16" xfId="0" applyNumberFormat="1" applyFont="1" applyFill="1" applyBorder="1" applyAlignment="1" applyProtection="1">
      <alignment horizontal="center" vertical="center"/>
    </xf>
    <xf numFmtId="0" fontId="21" fillId="22" borderId="20" xfId="0" applyNumberFormat="1" applyFont="1" applyFill="1" applyBorder="1" applyAlignment="1" applyProtection="1">
      <alignment horizontal="center" vertical="center"/>
    </xf>
    <xf numFmtId="0" fontId="21" fillId="22" borderId="21" xfId="0" applyNumberFormat="1" applyFont="1" applyFill="1" applyBorder="1" applyAlignment="1" applyProtection="1">
      <alignment horizontal="center" vertical="center"/>
    </xf>
    <xf numFmtId="41" fontId="21" fillId="22" borderId="17" xfId="33" applyNumberFormat="1" applyFont="1" applyFill="1" applyBorder="1" applyAlignment="1" applyProtection="1">
      <alignment horizontal="center" vertical="center" shrinkToFit="1"/>
    </xf>
    <xf numFmtId="41" fontId="21" fillId="22" borderId="22" xfId="33" applyNumberFormat="1" applyFont="1" applyFill="1" applyBorder="1" applyAlignment="1" applyProtection="1">
      <alignment horizontal="center" vertical="center" shrinkToFit="1"/>
    </xf>
    <xf numFmtId="0" fontId="21" fillId="0" borderId="30" xfId="0" applyNumberFormat="1" applyFont="1" applyFill="1" applyBorder="1" applyAlignment="1" applyProtection="1">
      <alignment horizontal="center" vertical="center"/>
      <protection locked="0"/>
    </xf>
    <xf numFmtId="41" fontId="21" fillId="22" borderId="18" xfId="33" applyNumberFormat="1" applyFont="1" applyFill="1" applyBorder="1" applyAlignment="1" applyProtection="1">
      <alignment horizontal="center" vertical="center" shrinkToFit="1"/>
    </xf>
    <xf numFmtId="0" fontId="21" fillId="0" borderId="32" xfId="0" applyNumberFormat="1" applyFont="1" applyFill="1" applyBorder="1" applyAlignment="1" applyProtection="1">
      <alignment horizontal="center" vertical="center"/>
      <protection locked="0"/>
    </xf>
    <xf numFmtId="41" fontId="21" fillId="22" borderId="25" xfId="33" applyNumberFormat="1" applyFont="1" applyFill="1" applyBorder="1" applyAlignment="1" applyProtection="1">
      <alignment horizontal="center" vertical="center" shrinkToFit="1"/>
    </xf>
    <xf numFmtId="41" fontId="21" fillId="22" borderId="27" xfId="33" applyNumberFormat="1" applyFont="1" applyFill="1" applyBorder="1" applyAlignment="1" applyProtection="1">
      <alignment horizontal="center" vertical="center" shrinkToFit="1"/>
    </xf>
    <xf numFmtId="41" fontId="21" fillId="22" borderId="31" xfId="33" applyNumberFormat="1" applyFont="1" applyFill="1" applyBorder="1" applyAlignment="1" applyProtection="1">
      <alignment horizontal="center" vertical="center" shrinkToFit="1"/>
    </xf>
    <xf numFmtId="0" fontId="26" fillId="22" borderId="23" xfId="0" applyNumberFormat="1" applyFont="1" applyFill="1" applyBorder="1" applyAlignment="1" applyProtection="1">
      <alignment horizontal="center" vertical="center"/>
    </xf>
    <xf numFmtId="0" fontId="26" fillId="22" borderId="60" xfId="0" applyNumberFormat="1" applyFont="1" applyFill="1" applyBorder="1" applyAlignment="1" applyProtection="1">
      <alignment horizontal="center" vertical="center"/>
    </xf>
    <xf numFmtId="0" fontId="26" fillId="22" borderId="24" xfId="0" applyNumberFormat="1" applyFont="1" applyFill="1" applyBorder="1" applyAlignment="1" applyProtection="1">
      <alignment horizontal="center" vertical="center"/>
    </xf>
    <xf numFmtId="0" fontId="26" fillId="22" borderId="21" xfId="0" applyNumberFormat="1" applyFont="1" applyFill="1" applyBorder="1" applyAlignment="1" applyProtection="1">
      <alignment horizontal="center" vertical="center"/>
    </xf>
    <xf numFmtId="41" fontId="26" fillId="22" borderId="17" xfId="33" applyNumberFormat="1" applyFont="1" applyFill="1" applyBorder="1" applyAlignment="1" applyProtection="1">
      <alignment horizontal="center" vertical="center" shrinkToFit="1"/>
    </xf>
    <xf numFmtId="41" fontId="32" fillId="22" borderId="17" xfId="33" applyNumberFormat="1" applyFont="1" applyFill="1" applyBorder="1" applyAlignment="1" applyProtection="1">
      <alignment horizontal="center" vertical="center" shrinkToFit="1"/>
    </xf>
    <xf numFmtId="41" fontId="32" fillId="22" borderId="61" xfId="33" applyNumberFormat="1" applyFont="1" applyFill="1" applyBorder="1" applyAlignment="1" applyProtection="1">
      <alignment horizontal="center" vertical="center" shrinkToFit="1"/>
    </xf>
    <xf numFmtId="41" fontId="32" fillId="22" borderId="22" xfId="33" applyNumberFormat="1" applyFont="1" applyFill="1" applyBorder="1" applyAlignment="1" applyProtection="1">
      <alignment horizontal="center" vertical="center" shrinkToFit="1"/>
    </xf>
    <xf numFmtId="41" fontId="26" fillId="22" borderId="18" xfId="33" applyNumberFormat="1" applyFont="1" applyFill="1" applyBorder="1" applyAlignment="1" applyProtection="1">
      <alignment horizontal="center" vertical="center" shrinkToFit="1"/>
    </xf>
    <xf numFmtId="41" fontId="32" fillId="22" borderId="18" xfId="33" applyNumberFormat="1" applyFont="1" applyFill="1" applyBorder="1" applyAlignment="1" applyProtection="1">
      <alignment horizontal="center" vertical="center" shrinkToFit="1"/>
    </xf>
    <xf numFmtId="41" fontId="32" fillId="22" borderId="31" xfId="33" applyNumberFormat="1" applyFont="1" applyFill="1" applyBorder="1" applyAlignment="1" applyProtection="1">
      <alignment horizontal="center" vertical="center" shrinkToFit="1"/>
    </xf>
    <xf numFmtId="41" fontId="26" fillId="22" borderId="19" xfId="33" applyNumberFormat="1" applyFont="1" applyFill="1" applyBorder="1" applyAlignment="1" applyProtection="1">
      <alignment horizontal="center" vertical="center" shrinkToFit="1"/>
    </xf>
    <xf numFmtId="0" fontId="32" fillId="22" borderId="16" xfId="0" applyNumberFormat="1" applyFont="1" applyFill="1" applyBorder="1" applyAlignment="1" applyProtection="1">
      <alignment horizontal="center" vertical="center"/>
    </xf>
    <xf numFmtId="0" fontId="31" fillId="22" borderId="16" xfId="0" applyNumberFormat="1" applyFont="1" applyFill="1" applyBorder="1" applyAlignment="1" applyProtection="1">
      <alignment horizontal="center" vertical="center" wrapText="1"/>
    </xf>
    <xf numFmtId="41" fontId="31" fillId="22" borderId="16" xfId="33" applyNumberFormat="1" applyFont="1" applyFill="1" applyBorder="1" applyAlignment="1" applyProtection="1">
      <alignment horizontal="center" vertical="center" wrapText="1"/>
    </xf>
    <xf numFmtId="41" fontId="31" fillId="22" borderId="58" xfId="33" applyNumberFormat="1" applyFont="1" applyFill="1" applyBorder="1" applyAlignment="1" applyProtection="1">
      <alignment horizontal="center" vertical="center" wrapText="1"/>
    </xf>
    <xf numFmtId="41" fontId="31" fillId="22" borderId="20" xfId="33" applyNumberFormat="1" applyFont="1" applyFill="1" applyBorder="1" applyAlignment="1" applyProtection="1">
      <alignment horizontal="center" vertical="center" wrapText="1"/>
    </xf>
    <xf numFmtId="177" fontId="21" fillId="22" borderId="16" xfId="33" applyNumberFormat="1" applyFont="1" applyFill="1" applyBorder="1" applyAlignment="1" applyProtection="1">
      <alignment horizontal="right" vertical="center"/>
    </xf>
    <xf numFmtId="0" fontId="32" fillId="22" borderId="16" xfId="0" applyNumberFormat="1" applyFont="1" applyFill="1" applyBorder="1" applyAlignment="1" applyProtection="1">
      <alignment horizontal="center" vertical="center" wrapText="1"/>
    </xf>
    <xf numFmtId="41" fontId="32" fillId="22" borderId="16" xfId="33" applyNumberFormat="1" applyFont="1" applyFill="1" applyBorder="1" applyAlignment="1" applyProtection="1">
      <alignment horizontal="center" vertical="center" wrapText="1"/>
    </xf>
    <xf numFmtId="0" fontId="21" fillId="22" borderId="25" xfId="0" applyNumberFormat="1" applyFont="1" applyFill="1" applyBorder="1" applyAlignment="1" applyProtection="1">
      <alignment horizontal="centerContinuous" vertical="center" shrinkToFit="1"/>
    </xf>
    <xf numFmtId="41" fontId="32" fillId="22" borderId="58" xfId="33" applyNumberFormat="1" applyFont="1" applyFill="1" applyBorder="1" applyAlignment="1" applyProtection="1">
      <alignment horizontal="center" vertical="center" wrapText="1"/>
    </xf>
    <xf numFmtId="41" fontId="32" fillId="22" borderId="20" xfId="33" applyNumberFormat="1" applyFont="1" applyFill="1" applyBorder="1" applyAlignment="1" applyProtection="1">
      <alignment horizontal="center" vertical="center" wrapText="1"/>
    </xf>
    <xf numFmtId="41" fontId="26" fillId="0" borderId="27" xfId="33" applyNumberFormat="1" applyFont="1" applyFill="1" applyBorder="1" applyAlignment="1" applyProtection="1">
      <alignment horizontal="center" vertical="center" shrinkToFit="1"/>
      <protection locked="0"/>
    </xf>
    <xf numFmtId="41" fontId="26" fillId="22" borderId="23" xfId="33" applyNumberFormat="1" applyFont="1" applyFill="1" applyBorder="1" applyAlignment="1" applyProtection="1">
      <alignment horizontal="center" vertical="center" wrapText="1"/>
    </xf>
    <xf numFmtId="41" fontId="21" fillId="22" borderId="24" xfId="33" applyNumberFormat="1" applyFont="1" applyFill="1" applyBorder="1" applyAlignment="1" applyProtection="1">
      <alignment horizontal="center" vertical="center" shrinkToFit="1"/>
    </xf>
    <xf numFmtId="41" fontId="21" fillId="22" borderId="21" xfId="33" applyNumberFormat="1" applyFont="1" applyFill="1" applyBorder="1" applyAlignment="1" applyProtection="1">
      <alignment horizontal="center" vertical="center" shrinkToFit="1"/>
    </xf>
    <xf numFmtId="41" fontId="21" fillId="0" borderId="65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66" xfId="33" applyNumberFormat="1" applyFont="1" applyFill="1" applyBorder="1" applyAlignment="1" applyProtection="1">
      <alignment horizontal="center" vertical="center" shrinkToFit="1"/>
      <protection locked="0"/>
    </xf>
    <xf numFmtId="41" fontId="21" fillId="22" borderId="54" xfId="33" applyNumberFormat="1" applyFont="1" applyFill="1" applyBorder="1" applyAlignment="1" applyProtection="1">
      <alignment horizontal="center" vertical="center" shrinkToFit="1"/>
    </xf>
    <xf numFmtId="41" fontId="21" fillId="22" borderId="30" xfId="33" applyNumberFormat="1" applyFont="1" applyFill="1" applyBorder="1" applyAlignment="1" applyProtection="1">
      <alignment horizontal="center" vertical="center" shrinkToFit="1"/>
    </xf>
    <xf numFmtId="0" fontId="21" fillId="22" borderId="16" xfId="0" applyNumberFormat="1" applyFont="1" applyFill="1" applyBorder="1" applyAlignment="1" applyProtection="1">
      <alignment horizontal="center" vertical="center" shrinkToFit="1"/>
    </xf>
    <xf numFmtId="0" fontId="21" fillId="22" borderId="20" xfId="0" applyNumberFormat="1" applyFont="1" applyFill="1" applyBorder="1" applyAlignment="1" applyProtection="1">
      <alignment horizontal="center" vertical="center" shrinkToFit="1"/>
    </xf>
    <xf numFmtId="0" fontId="21" fillId="22" borderId="67" xfId="0" applyNumberFormat="1" applyFont="1" applyFill="1" applyBorder="1" applyAlignment="1" applyProtection="1">
      <alignment horizontal="center" vertical="center"/>
    </xf>
    <xf numFmtId="41" fontId="21" fillId="22" borderId="63" xfId="33" applyNumberFormat="1" applyFont="1" applyFill="1" applyBorder="1" applyAlignment="1" applyProtection="1">
      <alignment horizontal="center" vertical="center" shrinkToFit="1"/>
    </xf>
    <xf numFmtId="0" fontId="21" fillId="22" borderId="58" xfId="0" applyNumberFormat="1" applyFont="1" applyFill="1" applyBorder="1" applyAlignment="1" applyProtection="1">
      <alignment horizontal="center" vertical="center"/>
    </xf>
    <xf numFmtId="0" fontId="21" fillId="22" borderId="60" xfId="0" applyNumberFormat="1" applyFont="1" applyFill="1" applyBorder="1" applyAlignment="1" applyProtection="1">
      <alignment horizontal="center" vertical="center"/>
    </xf>
    <xf numFmtId="0" fontId="21" fillId="22" borderId="30" xfId="0" applyNumberFormat="1" applyFont="1" applyFill="1" applyBorder="1" applyAlignment="1" applyProtection="1">
      <alignment horizontal="center" vertical="center"/>
    </xf>
    <xf numFmtId="41" fontId="21" fillId="22" borderId="41" xfId="33" applyNumberFormat="1" applyFont="1" applyFill="1" applyBorder="1" applyAlignment="1" applyProtection="1">
      <alignment horizontal="center" vertical="center" shrinkToFit="1"/>
    </xf>
    <xf numFmtId="41" fontId="21" fillId="22" borderId="42" xfId="33" applyNumberFormat="1" applyFont="1" applyFill="1" applyBorder="1" applyAlignment="1" applyProtection="1">
      <alignment horizontal="center" vertical="center" shrinkToFit="1"/>
    </xf>
    <xf numFmtId="41" fontId="21" fillId="0" borderId="59" xfId="33" applyNumberFormat="1" applyFont="1" applyFill="1" applyBorder="1" applyAlignment="1" applyProtection="1">
      <alignment horizontal="center" vertical="center" shrinkToFit="1"/>
      <protection locked="0"/>
    </xf>
    <xf numFmtId="41" fontId="26" fillId="22" borderId="24" xfId="33" applyNumberFormat="1" applyFont="1" applyFill="1" applyBorder="1" applyAlignment="1" applyProtection="1">
      <alignment horizontal="center" vertical="center" wrapText="1"/>
    </xf>
    <xf numFmtId="41" fontId="21" fillId="22" borderId="61" xfId="33" applyNumberFormat="1" applyFont="1" applyFill="1" applyBorder="1" applyAlignment="1" applyProtection="1">
      <alignment horizontal="center" vertical="center" shrinkToFit="1"/>
    </xf>
    <xf numFmtId="41" fontId="21" fillId="22" borderId="16" xfId="33" applyNumberFormat="1" applyFont="1" applyFill="1" applyBorder="1" applyAlignment="1" applyProtection="1">
      <alignment horizontal="center" vertical="center" wrapText="1"/>
    </xf>
    <xf numFmtId="41" fontId="21" fillId="22" borderId="58" xfId="33" applyNumberFormat="1" applyFont="1" applyFill="1" applyBorder="1" applyAlignment="1" applyProtection="1">
      <alignment horizontal="center" vertical="center" wrapText="1"/>
    </xf>
    <xf numFmtId="41" fontId="21" fillId="22" borderId="20" xfId="33" applyNumberFormat="1" applyFont="1" applyFill="1" applyBorder="1" applyAlignment="1" applyProtection="1">
      <alignment horizontal="center" vertical="center" wrapText="1"/>
    </xf>
    <xf numFmtId="177" fontId="21" fillId="22" borderId="68" xfId="0" applyNumberFormat="1" applyFont="1" applyFill="1" applyBorder="1" applyAlignment="1" applyProtection="1">
      <alignment horizontal="center" vertical="center"/>
    </xf>
    <xf numFmtId="0" fontId="21" fillId="22" borderId="69" xfId="0" applyNumberFormat="1" applyFont="1" applyFill="1" applyBorder="1" applyAlignment="1" applyProtection="1">
      <alignment horizontal="center" vertical="center"/>
    </xf>
    <xf numFmtId="0" fontId="32" fillId="22" borderId="68" xfId="0" applyNumberFormat="1" applyFont="1" applyFill="1" applyBorder="1" applyAlignment="1" applyProtection="1">
      <alignment horizontal="center" vertical="center"/>
    </xf>
    <xf numFmtId="0" fontId="21" fillId="22" borderId="70" xfId="0" applyNumberFormat="1" applyFont="1" applyFill="1" applyBorder="1" applyAlignment="1" applyProtection="1">
      <alignment horizontal="center" vertical="center"/>
    </xf>
    <xf numFmtId="41" fontId="21" fillId="22" borderId="71" xfId="33" applyNumberFormat="1" applyFont="1" applyFill="1" applyBorder="1" applyAlignment="1" applyProtection="1">
      <alignment horizontal="right" vertical="center" shrinkToFit="1"/>
    </xf>
    <xf numFmtId="41" fontId="21" fillId="22" borderId="72" xfId="33" applyNumberFormat="1" applyFont="1" applyFill="1" applyBorder="1" applyAlignment="1" applyProtection="1">
      <alignment horizontal="right" vertical="center" shrinkToFit="1"/>
    </xf>
    <xf numFmtId="41" fontId="21" fillId="22" borderId="70" xfId="33" applyNumberFormat="1" applyFont="1" applyFill="1" applyBorder="1" applyAlignment="1" applyProtection="1">
      <alignment horizontal="center" vertical="center" shrinkToFit="1"/>
    </xf>
    <xf numFmtId="41" fontId="21" fillId="22" borderId="71" xfId="33" applyNumberFormat="1" applyFont="1" applyFill="1" applyBorder="1" applyAlignment="1" applyProtection="1">
      <alignment horizontal="center" vertical="center" shrinkToFit="1"/>
    </xf>
    <xf numFmtId="41" fontId="21" fillId="22" borderId="18" xfId="33" applyNumberFormat="1" applyFont="1" applyFill="1" applyBorder="1" applyAlignment="1" applyProtection="1">
      <alignment horizontal="right" vertical="center" shrinkToFit="1"/>
    </xf>
    <xf numFmtId="41" fontId="21" fillId="22" borderId="25" xfId="33" applyNumberFormat="1" applyFont="1" applyFill="1" applyBorder="1" applyAlignment="1" applyProtection="1">
      <alignment horizontal="right" vertical="center" shrinkToFit="1"/>
    </xf>
    <xf numFmtId="41" fontId="21" fillId="22" borderId="31" xfId="33" applyNumberFormat="1" applyFont="1" applyFill="1" applyBorder="1" applyAlignment="1" applyProtection="1">
      <alignment horizontal="right" vertical="center" shrinkToFit="1"/>
    </xf>
    <xf numFmtId="41" fontId="21" fillId="0" borderId="19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32" xfId="33" applyNumberFormat="1" applyFont="1" applyFill="1" applyBorder="1" applyAlignment="1" applyProtection="1">
      <alignment horizontal="center" vertical="center" shrinkToFit="1"/>
      <protection locked="0"/>
    </xf>
    <xf numFmtId="41" fontId="21" fillId="22" borderId="23" xfId="33" applyNumberFormat="1" applyFont="1" applyFill="1" applyBorder="1" applyAlignment="1" applyProtection="1">
      <alignment horizontal="center" vertical="center" wrapText="1"/>
    </xf>
    <xf numFmtId="41" fontId="21" fillId="22" borderId="24" xfId="33" applyNumberFormat="1" applyFont="1" applyFill="1" applyBorder="1" applyAlignment="1" applyProtection="1">
      <alignment horizontal="center" vertical="center" wrapText="1"/>
    </xf>
    <xf numFmtId="177" fontId="26" fillId="22" borderId="64" xfId="0" applyNumberFormat="1" applyFont="1" applyFill="1" applyBorder="1" applyAlignment="1" applyProtection="1">
      <alignment horizontal="center" vertical="center"/>
    </xf>
    <xf numFmtId="41" fontId="26" fillId="22" borderId="21" xfId="33" applyNumberFormat="1" applyFont="1" applyFill="1" applyBorder="1" applyAlignment="1" applyProtection="1">
      <alignment horizontal="right" vertical="center" shrinkToFit="1"/>
    </xf>
    <xf numFmtId="41" fontId="26" fillId="22" borderId="22" xfId="33" applyNumberFormat="1" applyFont="1" applyFill="1" applyBorder="1" applyAlignment="1" applyProtection="1">
      <alignment horizontal="center" vertical="center" shrinkToFit="1"/>
    </xf>
    <xf numFmtId="41" fontId="26" fillId="22" borderId="54" xfId="33" applyNumberFormat="1" applyFont="1" applyFill="1" applyBorder="1" applyAlignment="1" applyProtection="1">
      <alignment horizontal="right" vertical="center" shrinkToFit="1"/>
    </xf>
    <xf numFmtId="41" fontId="26" fillId="22" borderId="61" xfId="33" applyNumberFormat="1" applyFont="1" applyFill="1" applyBorder="1" applyAlignment="1" applyProtection="1">
      <alignment horizontal="center" vertical="center" shrinkToFit="1"/>
    </xf>
    <xf numFmtId="41" fontId="26" fillId="22" borderId="21" xfId="33" applyNumberFormat="1" applyFont="1" applyFill="1" applyBorder="1" applyAlignment="1" applyProtection="1">
      <alignment horizontal="center" vertical="center" shrinkToFit="1"/>
    </xf>
    <xf numFmtId="41" fontId="26" fillId="22" borderId="25" xfId="33" applyNumberFormat="1" applyFont="1" applyFill="1" applyBorder="1" applyAlignment="1" applyProtection="1">
      <alignment horizontal="center" vertical="center" shrinkToFit="1"/>
    </xf>
    <xf numFmtId="41" fontId="26" fillId="22" borderId="42" xfId="33" applyNumberFormat="1" applyFont="1" applyFill="1" applyBorder="1" applyAlignment="1" applyProtection="1">
      <alignment horizontal="center" vertical="center" shrinkToFit="1"/>
    </xf>
    <xf numFmtId="41" fontId="26" fillId="0" borderId="30" xfId="33" applyNumberFormat="1" applyFont="1" applyFill="1" applyBorder="1" applyAlignment="1" applyProtection="1">
      <alignment horizontal="center" vertical="center" shrinkToFit="1"/>
      <protection locked="0"/>
    </xf>
    <xf numFmtId="41" fontId="26" fillId="22" borderId="31" xfId="33" applyNumberFormat="1" applyFont="1" applyFill="1" applyBorder="1" applyAlignment="1" applyProtection="1">
      <alignment horizontal="center" vertical="center" shrinkToFit="1"/>
    </xf>
    <xf numFmtId="41" fontId="26" fillId="0" borderId="54" xfId="33" applyNumberFormat="1" applyFont="1" applyFill="1" applyBorder="1" applyAlignment="1" applyProtection="1">
      <alignment horizontal="center" vertical="center" shrinkToFit="1"/>
      <protection locked="0"/>
    </xf>
    <xf numFmtId="41" fontId="26" fillId="0" borderId="59" xfId="33" applyNumberFormat="1" applyFont="1" applyFill="1" applyBorder="1" applyAlignment="1" applyProtection="1">
      <alignment horizontal="center" vertical="center" shrinkToFit="1"/>
      <protection locked="0"/>
    </xf>
    <xf numFmtId="0" fontId="21" fillId="22" borderId="74" xfId="0" applyNumberFormat="1" applyFont="1" applyFill="1" applyBorder="1" applyAlignment="1" applyProtection="1">
      <alignment horizontal="center" vertical="center" wrapText="1"/>
    </xf>
    <xf numFmtId="41" fontId="26" fillId="22" borderId="56" xfId="33" applyNumberFormat="1" applyFont="1" applyFill="1" applyBorder="1" applyAlignment="1" applyProtection="1">
      <alignment horizontal="left" vertical="center" wrapText="1"/>
    </xf>
    <xf numFmtId="41" fontId="26" fillId="22" borderId="57" xfId="33" applyNumberFormat="1" applyFont="1" applyFill="1" applyBorder="1" applyAlignment="1" applyProtection="1">
      <alignment horizontal="left" vertical="center" wrapText="1"/>
    </xf>
    <xf numFmtId="0" fontId="26" fillId="22" borderId="16" xfId="0" applyNumberFormat="1" applyFont="1" applyFill="1" applyBorder="1" applyAlignment="1" applyProtection="1">
      <alignment horizontal="center" vertical="center"/>
    </xf>
    <xf numFmtId="41" fontId="26" fillId="22" borderId="16" xfId="33" applyNumberFormat="1" applyFont="1" applyFill="1" applyBorder="1" applyAlignment="1" applyProtection="1">
      <alignment horizontal="left" vertical="center" wrapText="1"/>
    </xf>
    <xf numFmtId="41" fontId="26" fillId="22" borderId="20" xfId="33" applyNumberFormat="1" applyFont="1" applyFill="1" applyBorder="1" applyAlignment="1" applyProtection="1">
      <alignment horizontal="left" vertical="center" wrapText="1"/>
    </xf>
    <xf numFmtId="41" fontId="21" fillId="22" borderId="60" xfId="33" applyNumberFormat="1" applyFont="1" applyFill="1" applyBorder="1" applyAlignment="1" applyProtection="1">
      <alignment horizontal="center" vertical="center" wrapText="1"/>
    </xf>
    <xf numFmtId="41" fontId="32" fillId="22" borderId="23" xfId="33" applyNumberFormat="1" applyFont="1" applyFill="1" applyBorder="1" applyAlignment="1" applyProtection="1">
      <alignment horizontal="center" vertical="center" wrapText="1"/>
    </xf>
    <xf numFmtId="0" fontId="32" fillId="22" borderId="75" xfId="0" applyNumberFormat="1" applyFont="1" applyFill="1" applyBorder="1" applyAlignment="1" applyProtection="1">
      <alignment horizontal="center" vertical="center" wrapText="1"/>
    </xf>
    <xf numFmtId="41" fontId="32" fillId="22" borderId="60" xfId="33" applyNumberFormat="1" applyFont="1" applyFill="1" applyBorder="1" applyAlignment="1" applyProtection="1">
      <alignment horizontal="center" vertical="center" wrapText="1"/>
    </xf>
    <xf numFmtId="41" fontId="32" fillId="22" borderId="24" xfId="33" applyNumberFormat="1" applyFont="1" applyFill="1" applyBorder="1" applyAlignment="1" applyProtection="1">
      <alignment horizontal="center" vertical="center" wrapText="1"/>
    </xf>
    <xf numFmtId="0" fontId="21" fillId="22" borderId="23" xfId="0" applyNumberFormat="1" applyFont="1" applyFill="1" applyBorder="1" applyAlignment="1" applyProtection="1">
      <alignment horizontal="center" vertical="center" wrapText="1"/>
    </xf>
    <xf numFmtId="0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1" fillId="22" borderId="73" xfId="0" applyNumberFormat="1" applyFont="1" applyFill="1" applyBorder="1" applyAlignment="1" applyProtection="1">
      <alignment horizontal="center" vertical="center"/>
    </xf>
    <xf numFmtId="41" fontId="21" fillId="22" borderId="76" xfId="33" applyNumberFormat="1" applyFont="1" applyFill="1" applyBorder="1" applyAlignment="1" applyProtection="1">
      <alignment horizontal="center" vertical="center" shrinkToFit="1"/>
    </xf>
    <xf numFmtId="41" fontId="21" fillId="22" borderId="17" xfId="33" applyNumberFormat="1" applyFont="1" applyFill="1" applyBorder="1" applyAlignment="1" applyProtection="1">
      <alignment horizontal="center" vertical="center"/>
    </xf>
    <xf numFmtId="41" fontId="21" fillId="22" borderId="18" xfId="33" applyNumberFormat="1" applyFont="1" applyFill="1" applyBorder="1" applyAlignment="1" applyProtection="1">
      <alignment horizontal="center" vertical="center"/>
    </xf>
    <xf numFmtId="41" fontId="21" fillId="0" borderId="18" xfId="33" applyNumberFormat="1" applyFont="1" applyFill="1" applyBorder="1" applyAlignment="1" applyProtection="1">
      <alignment horizontal="center" vertical="center"/>
      <protection locked="0"/>
    </xf>
    <xf numFmtId="41" fontId="21" fillId="0" borderId="25" xfId="33" applyNumberFormat="1" applyFont="1" applyFill="1" applyBorder="1" applyAlignment="1" applyProtection="1">
      <alignment horizontal="center" vertical="center"/>
      <protection locked="0"/>
    </xf>
    <xf numFmtId="41" fontId="21" fillId="0" borderId="42" xfId="33" applyNumberFormat="1" applyFont="1" applyFill="1" applyBorder="1" applyAlignment="1" applyProtection="1">
      <alignment horizontal="center" vertical="center"/>
      <protection locked="0"/>
    </xf>
    <xf numFmtId="41" fontId="21" fillId="0" borderId="27" xfId="33" applyNumberFormat="1" applyFont="1" applyFill="1" applyBorder="1" applyAlignment="1" applyProtection="1">
      <alignment horizontal="center" vertical="center"/>
      <protection locked="0"/>
    </xf>
    <xf numFmtId="41" fontId="21" fillId="0" borderId="26" xfId="33" applyNumberFormat="1" applyFont="1" applyFill="1" applyBorder="1" applyAlignment="1" applyProtection="1">
      <alignment horizontal="center" vertical="center"/>
      <protection locked="0"/>
    </xf>
    <xf numFmtId="41" fontId="21" fillId="0" borderId="43" xfId="33" applyNumberFormat="1" applyFont="1" applyFill="1" applyBorder="1" applyAlignment="1" applyProtection="1">
      <alignment horizontal="center" vertical="center"/>
      <protection locked="0"/>
    </xf>
    <xf numFmtId="41" fontId="21" fillId="0" borderId="28" xfId="33" applyNumberFormat="1" applyFont="1" applyFill="1" applyBorder="1" applyAlignment="1" applyProtection="1">
      <alignment horizontal="center" vertical="center"/>
      <protection locked="0"/>
    </xf>
    <xf numFmtId="41" fontId="21" fillId="22" borderId="41" xfId="33" applyNumberFormat="1" applyFont="1" applyFill="1" applyBorder="1" applyAlignment="1" applyProtection="1">
      <alignment horizontal="center" vertical="center"/>
    </xf>
    <xf numFmtId="41" fontId="21" fillId="22" borderId="77" xfId="33" applyNumberFormat="1" applyFont="1" applyFill="1" applyBorder="1" applyAlignment="1" applyProtection="1">
      <alignment horizontal="center" vertical="center" shrinkToFit="1"/>
    </xf>
    <xf numFmtId="41" fontId="21" fillId="22" borderId="27" xfId="0" applyNumberFormat="1" applyFont="1" applyFill="1" applyBorder="1" applyAlignment="1" applyProtection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1" fontId="21" fillId="22" borderId="19" xfId="33" applyNumberFormat="1" applyFont="1" applyFill="1" applyBorder="1" applyAlignment="1" applyProtection="1">
      <alignment horizontal="center" vertical="center" shrinkToFit="1"/>
    </xf>
    <xf numFmtId="41" fontId="21" fillId="22" borderId="26" xfId="33" applyNumberFormat="1" applyFont="1" applyFill="1" applyBorder="1" applyAlignment="1" applyProtection="1">
      <alignment horizontal="center" vertical="center" shrinkToFit="1"/>
    </xf>
    <xf numFmtId="41" fontId="21" fillId="22" borderId="19" xfId="33" applyNumberFormat="1" applyFont="1" applyFill="1" applyBorder="1" applyAlignment="1" applyProtection="1">
      <alignment horizontal="right" vertical="center" shrinkToFit="1"/>
    </xf>
    <xf numFmtId="41" fontId="21" fillId="22" borderId="26" xfId="33" applyNumberFormat="1" applyFont="1" applyFill="1" applyBorder="1" applyAlignment="1" applyProtection="1">
      <alignment horizontal="right" vertical="center" shrinkToFit="1"/>
    </xf>
    <xf numFmtId="41" fontId="26" fillId="22" borderId="26" xfId="33" applyNumberFormat="1" applyFont="1" applyFill="1" applyBorder="1" applyAlignment="1" applyProtection="1">
      <alignment horizontal="center" vertical="center" shrinkToFit="1"/>
    </xf>
    <xf numFmtId="41" fontId="21" fillId="22" borderId="72" xfId="33" applyNumberFormat="1" applyFont="1" applyFill="1" applyBorder="1" applyAlignment="1" applyProtection="1">
      <alignment horizontal="center" vertical="center" shrinkToFit="1"/>
    </xf>
    <xf numFmtId="41" fontId="21" fillId="22" borderId="22" xfId="33" applyNumberFormat="1" applyFont="1" applyFill="1" applyBorder="1" applyAlignment="1" applyProtection="1">
      <alignment horizontal="center" vertical="center"/>
    </xf>
    <xf numFmtId="41" fontId="21" fillId="22" borderId="19" xfId="33" applyNumberFormat="1" applyFont="1" applyFill="1" applyBorder="1" applyAlignment="1" applyProtection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0" fontId="21" fillId="22" borderId="16" xfId="0" applyNumberFormat="1" applyFont="1" applyFill="1" applyBorder="1" applyAlignment="1">
      <alignment horizontal="center" vertical="center" wrapText="1"/>
    </xf>
    <xf numFmtId="0" fontId="21" fillId="22" borderId="20" xfId="0" applyNumberFormat="1" applyFont="1" applyFill="1" applyBorder="1" applyAlignment="1">
      <alignment horizontal="center" vertical="center" wrapText="1"/>
    </xf>
    <xf numFmtId="0" fontId="26" fillId="0" borderId="25" xfId="44" applyNumberFormat="1" applyFont="1" applyBorder="1" applyAlignment="1" applyProtection="1">
      <alignment horizontal="center" vertical="center" shrinkToFit="1"/>
      <protection locked="0"/>
    </xf>
    <xf numFmtId="41" fontId="26" fillId="0" borderId="25" xfId="44" applyNumberFormat="1" applyFont="1" applyBorder="1" applyAlignment="1" applyProtection="1">
      <alignment vertical="center" shrinkToFit="1"/>
      <protection locked="0"/>
    </xf>
    <xf numFmtId="41" fontId="21" fillId="22" borderId="28" xfId="33" applyNumberFormat="1" applyFont="1" applyFill="1" applyBorder="1" applyAlignment="1" applyProtection="1">
      <alignment horizontal="center" vertical="center" shrinkToFit="1"/>
    </xf>
    <xf numFmtId="41" fontId="21" fillId="22" borderId="33" xfId="33" applyNumberFormat="1" applyFont="1" applyFill="1" applyBorder="1" applyAlignment="1" applyProtection="1">
      <alignment horizontal="center" vertical="center" shrinkToFit="1"/>
    </xf>
    <xf numFmtId="41" fontId="21" fillId="22" borderId="32" xfId="33" applyNumberFormat="1" applyFont="1" applyFill="1" applyBorder="1" applyAlignment="1" applyProtection="1">
      <alignment horizontal="center" vertical="center" shrinkToFit="1"/>
    </xf>
    <xf numFmtId="41" fontId="21" fillId="22" borderId="43" xfId="33" applyNumberFormat="1" applyFont="1" applyFill="1" applyBorder="1" applyAlignment="1" applyProtection="1">
      <alignment horizontal="center" vertical="center" shrinkToFit="1"/>
    </xf>
    <xf numFmtId="41" fontId="21" fillId="22" borderId="33" xfId="33" applyNumberFormat="1" applyFont="1" applyFill="1" applyBorder="1" applyAlignment="1" applyProtection="1">
      <alignment horizontal="right" vertical="center" shrinkToFit="1"/>
    </xf>
    <xf numFmtId="41" fontId="26" fillId="22" borderId="43" xfId="33" applyNumberFormat="1" applyFont="1" applyFill="1" applyBorder="1" applyAlignment="1" applyProtection="1">
      <alignment horizontal="center" vertical="center" shrinkToFit="1"/>
    </xf>
    <xf numFmtId="41" fontId="26" fillId="22" borderId="33" xfId="33" applyNumberFormat="1" applyFont="1" applyFill="1" applyBorder="1" applyAlignment="1" applyProtection="1">
      <alignment horizontal="center" vertical="center" shrinkToFit="1"/>
    </xf>
    <xf numFmtId="41" fontId="21" fillId="22" borderId="59" xfId="33" applyNumberFormat="1" applyFont="1" applyFill="1" applyBorder="1" applyAlignment="1" applyProtection="1">
      <alignment horizontal="center" vertical="center" shrinkToFit="1"/>
    </xf>
    <xf numFmtId="41" fontId="21" fillId="22" borderId="104" xfId="33" applyNumberFormat="1" applyFont="1" applyFill="1" applyBorder="1" applyAlignment="1" applyProtection="1">
      <alignment horizontal="center" vertical="center" shrinkToFit="1"/>
    </xf>
    <xf numFmtId="41" fontId="21" fillId="22" borderId="104" xfId="33" applyNumberFormat="1" applyFont="1" applyFill="1" applyBorder="1" applyAlignment="1" applyProtection="1">
      <alignment horizontal="center" vertical="center"/>
    </xf>
    <xf numFmtId="41" fontId="38" fillId="22" borderId="25" xfId="33" applyNumberFormat="1" applyFont="1" applyFill="1" applyBorder="1" applyAlignment="1" applyProtection="1">
      <alignment horizontal="center" vertical="center" shrinkToFit="1"/>
    </xf>
    <xf numFmtId="41" fontId="38" fillId="0" borderId="25" xfId="33" applyNumberFormat="1" applyFont="1" applyFill="1" applyBorder="1" applyAlignment="1" applyProtection="1">
      <alignment horizontal="center" vertical="center" shrinkToFit="1"/>
      <protection locked="0"/>
    </xf>
    <xf numFmtId="41" fontId="41" fillId="0" borderId="25" xfId="33" applyNumberFormat="1" applyFont="1" applyFill="1" applyBorder="1" applyAlignment="1" applyProtection="1">
      <alignment horizontal="center" vertical="center" shrinkToFit="1"/>
      <protection locked="0"/>
    </xf>
    <xf numFmtId="41" fontId="41" fillId="0" borderId="54" xfId="33" applyNumberFormat="1" applyFont="1" applyFill="1" applyBorder="1" applyAlignment="1" applyProtection="1">
      <alignment horizontal="center" vertical="center" shrinkToFit="1"/>
      <protection locked="0"/>
    </xf>
    <xf numFmtId="41" fontId="41" fillId="0" borderId="0" xfId="0" applyNumberFormat="1" applyFont="1" applyAlignment="1">
      <alignment horizontal="center" vertical="center" shrinkToFit="1"/>
    </xf>
    <xf numFmtId="0" fontId="41" fillId="0" borderId="0" xfId="0" applyNumberFormat="1" applyFont="1" applyAlignment="1">
      <alignment horizontal="center" vertical="center"/>
    </xf>
    <xf numFmtId="0" fontId="42" fillId="0" borderId="0" xfId="0" applyNumberFormat="1" applyFont="1"/>
    <xf numFmtId="41" fontId="41" fillId="22" borderId="18" xfId="33" applyNumberFormat="1" applyFont="1" applyFill="1" applyBorder="1" applyAlignment="1" applyProtection="1">
      <alignment horizontal="center" vertical="center" shrinkToFit="1"/>
    </xf>
    <xf numFmtId="41" fontId="41" fillId="22" borderId="25" xfId="33" applyNumberFormat="1" applyFont="1" applyFill="1" applyBorder="1" applyAlignment="1" applyProtection="1">
      <alignment horizontal="center" vertical="center" shrinkToFit="1"/>
    </xf>
    <xf numFmtId="41" fontId="41" fillId="22" borderId="42" xfId="33" applyNumberFormat="1" applyFont="1" applyFill="1" applyBorder="1" applyAlignment="1" applyProtection="1">
      <alignment horizontal="center" vertical="center" shrinkToFit="1"/>
    </xf>
    <xf numFmtId="41" fontId="41" fillId="0" borderId="30" xfId="33" applyNumberFormat="1" applyFont="1" applyFill="1" applyBorder="1" applyAlignment="1" applyProtection="1">
      <alignment horizontal="center" vertical="center" shrinkToFit="1"/>
      <protection locked="0"/>
    </xf>
    <xf numFmtId="41" fontId="41" fillId="22" borderId="31" xfId="33" applyNumberFormat="1" applyFont="1" applyFill="1" applyBorder="1" applyAlignment="1" applyProtection="1">
      <alignment horizontal="center" vertical="center" shrinkToFit="1"/>
    </xf>
    <xf numFmtId="41" fontId="21" fillId="26" borderId="25" xfId="33" applyNumberFormat="1" applyFont="1" applyFill="1" applyBorder="1" applyAlignment="1" applyProtection="1">
      <alignment horizontal="center" vertical="center" shrinkToFit="1"/>
      <protection locked="0"/>
    </xf>
    <xf numFmtId="41" fontId="21" fillId="26" borderId="42" xfId="33" applyNumberFormat="1" applyFont="1" applyFill="1" applyBorder="1" applyAlignment="1" applyProtection="1">
      <alignment horizontal="center" vertical="center" shrinkToFit="1"/>
      <protection locked="0"/>
    </xf>
    <xf numFmtId="41" fontId="21" fillId="26" borderId="27" xfId="33" applyNumberFormat="1" applyFont="1" applyFill="1" applyBorder="1" applyAlignment="1" applyProtection="1">
      <alignment horizontal="center" vertical="center" shrinkToFit="1"/>
      <protection locked="0"/>
    </xf>
    <xf numFmtId="41" fontId="26" fillId="22" borderId="59" xfId="33" applyNumberFormat="1" applyFont="1" applyFill="1" applyBorder="1" applyAlignment="1" applyProtection="1">
      <alignment horizontal="right" vertical="center" shrinkToFit="1"/>
    </xf>
    <xf numFmtId="0" fontId="26" fillId="22" borderId="67" xfId="44" applyNumberFormat="1" applyFont="1" applyFill="1" applyBorder="1" applyAlignment="1">
      <alignment horizontal="center" vertical="center" shrinkToFit="1"/>
    </xf>
    <xf numFmtId="0" fontId="26" fillId="22" borderId="63" xfId="44" applyNumberFormat="1" applyFont="1" applyFill="1" applyBorder="1" applyAlignment="1">
      <alignment vertical="center" shrinkToFit="1"/>
    </xf>
    <xf numFmtId="0" fontId="26" fillId="22" borderId="63" xfId="44" applyNumberFormat="1" applyFont="1" applyFill="1" applyBorder="1" applyAlignment="1">
      <alignment horizontal="center" vertical="center" shrinkToFit="1"/>
    </xf>
    <xf numFmtId="41" fontId="26" fillId="22" borderId="63" xfId="44" applyNumberFormat="1" applyFont="1" applyFill="1" applyBorder="1" applyAlignment="1">
      <alignment vertical="center" shrinkToFit="1"/>
    </xf>
    <xf numFmtId="0" fontId="26" fillId="22" borderId="77" xfId="44" applyNumberFormat="1" applyFont="1" applyFill="1" applyBorder="1" applyAlignment="1">
      <alignment vertical="center" shrinkToFit="1"/>
    </xf>
    <xf numFmtId="41" fontId="26" fillId="22" borderId="18" xfId="44" applyNumberFormat="1" applyFont="1" applyFill="1" applyBorder="1" applyAlignment="1">
      <alignment vertical="center" shrinkToFit="1"/>
    </xf>
    <xf numFmtId="0" fontId="26" fillId="0" borderId="25" xfId="44" applyNumberFormat="1" applyFont="1" applyBorder="1" applyAlignment="1" applyProtection="1">
      <alignment vertical="center" shrinkToFit="1"/>
      <protection locked="0"/>
    </xf>
    <xf numFmtId="0" fontId="26" fillId="0" borderId="27" xfId="44" applyNumberFormat="1" applyFont="1" applyBorder="1" applyAlignment="1" applyProtection="1">
      <alignment horizontal="center" vertical="center" shrinkToFit="1"/>
      <protection locked="0"/>
    </xf>
    <xf numFmtId="41" fontId="38" fillId="22" borderId="18" xfId="33" applyNumberFormat="1" applyFont="1" applyFill="1" applyBorder="1" applyAlignment="1" applyProtection="1">
      <alignment horizontal="center" vertical="center" shrinkToFit="1"/>
    </xf>
    <xf numFmtId="0" fontId="30" fillId="0" borderId="0" xfId="0" applyNumberFormat="1" applyFont="1" applyAlignment="1">
      <alignment horizontal="center" vertical="center"/>
    </xf>
    <xf numFmtId="179" fontId="33" fillId="0" borderId="0" xfId="44" applyNumberFormat="1" applyFont="1" applyAlignment="1">
      <alignment horizontal="center"/>
    </xf>
    <xf numFmtId="0" fontId="21" fillId="0" borderId="30" xfId="0" applyNumberFormat="1" applyFont="1" applyBorder="1" applyAlignment="1" applyProtection="1">
      <alignment horizontal="center" vertical="center"/>
      <protection locked="0"/>
    </xf>
    <xf numFmtId="41" fontId="38" fillId="22" borderId="54" xfId="33" applyNumberFormat="1" applyFont="1" applyFill="1" applyBorder="1" applyAlignment="1" applyProtection="1">
      <alignment horizontal="center" vertical="center" shrinkToFit="1"/>
    </xf>
    <xf numFmtId="0" fontId="21" fillId="0" borderId="0" xfId="0" applyNumberFormat="1" applyFont="1" applyBorder="1" applyAlignment="1">
      <alignment horizontal="right"/>
    </xf>
    <xf numFmtId="0" fontId="25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21" fillId="0" borderId="50" xfId="0" applyNumberFormat="1" applyFont="1" applyBorder="1" applyAlignment="1">
      <alignment horizontal="right"/>
    </xf>
    <xf numFmtId="0" fontId="21" fillId="22" borderId="99" xfId="0" applyNumberFormat="1" applyFont="1" applyFill="1" applyBorder="1" applyAlignment="1" applyProtection="1">
      <alignment horizontal="center" vertical="center"/>
    </xf>
    <xf numFmtId="41" fontId="21" fillId="22" borderId="63" xfId="33" applyNumberFormat="1" applyFont="1" applyFill="1" applyBorder="1" applyAlignment="1" applyProtection="1">
      <alignment horizontal="center" vertical="center"/>
    </xf>
    <xf numFmtId="41" fontId="21" fillId="22" borderId="107" xfId="33" applyNumberFormat="1" applyFont="1" applyFill="1" applyBorder="1" applyAlignment="1" applyProtection="1">
      <alignment horizontal="center" vertical="center"/>
    </xf>
    <xf numFmtId="41" fontId="21" fillId="22" borderId="106" xfId="33" applyNumberFormat="1" applyFont="1" applyFill="1" applyBorder="1" applyAlignment="1" applyProtection="1">
      <alignment horizontal="center" vertical="center"/>
    </xf>
    <xf numFmtId="0" fontId="21" fillId="0" borderId="50" xfId="0" applyNumberFormat="1" applyFont="1" applyBorder="1" applyAlignment="1">
      <alignment horizontal="center" vertical="center"/>
    </xf>
    <xf numFmtId="0" fontId="24" fillId="0" borderId="50" xfId="0" applyNumberFormat="1" applyFont="1" applyBorder="1" applyAlignment="1">
      <alignment vertical="center"/>
    </xf>
    <xf numFmtId="0" fontId="22" fillId="0" borderId="0" xfId="44" applyNumberFormat="1" applyFont="1" applyAlignment="1">
      <alignment horizontal="left" vertical="center"/>
    </xf>
    <xf numFmtId="41" fontId="31" fillId="22" borderId="16" xfId="33" applyNumberFormat="1" applyFont="1" applyFill="1" applyBorder="1" applyAlignment="1">
      <alignment horizontal="center" vertical="center" wrapText="1"/>
    </xf>
    <xf numFmtId="41" fontId="21" fillId="22" borderId="58" xfId="33" applyNumberFormat="1" applyFont="1" applyFill="1" applyBorder="1" applyAlignment="1">
      <alignment horizontal="center" vertical="center" wrapText="1"/>
    </xf>
    <xf numFmtId="41" fontId="21" fillId="22" borderId="20" xfId="33" applyNumberFormat="1" applyFont="1" applyFill="1" applyBorder="1" applyAlignment="1">
      <alignment horizontal="center" vertical="center" wrapText="1"/>
    </xf>
    <xf numFmtId="41" fontId="21" fillId="0" borderId="108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109" xfId="33" applyNumberFormat="1" applyFont="1" applyFill="1" applyBorder="1" applyAlignment="1" applyProtection="1">
      <alignment horizontal="center" vertical="center" shrinkToFit="1"/>
      <protection locked="0"/>
    </xf>
    <xf numFmtId="41" fontId="26" fillId="22" borderId="56" xfId="33" applyNumberFormat="1" applyFont="1" applyFill="1" applyBorder="1" applyAlignment="1">
      <alignment horizontal="left" vertical="center" wrapText="1"/>
    </xf>
    <xf numFmtId="41" fontId="26" fillId="22" borderId="16" xfId="33" applyNumberFormat="1" applyFont="1" applyFill="1" applyBorder="1" applyAlignment="1">
      <alignment horizontal="left" vertical="center" wrapText="1"/>
    </xf>
    <xf numFmtId="41" fontId="26" fillId="22" borderId="21" xfId="33" applyNumberFormat="1" applyFont="1" applyFill="1" applyBorder="1" applyAlignment="1">
      <alignment horizontal="center" vertical="center" shrinkToFit="1"/>
    </xf>
    <xf numFmtId="41" fontId="26" fillId="22" borderId="17" xfId="33" applyNumberFormat="1" applyFont="1" applyFill="1" applyBorder="1" applyAlignment="1">
      <alignment horizontal="center" vertical="center" shrinkToFit="1"/>
    </xf>
    <xf numFmtId="41" fontId="26" fillId="22" borderId="22" xfId="33" applyNumberFormat="1" applyFont="1" applyFill="1" applyBorder="1" applyAlignment="1">
      <alignment horizontal="center" vertical="center" shrinkToFit="1"/>
    </xf>
    <xf numFmtId="41" fontId="26" fillId="0" borderId="30" xfId="33" applyNumberFormat="1" applyFont="1" applyBorder="1" applyAlignment="1" applyProtection="1">
      <alignment horizontal="center" vertical="center" shrinkToFit="1"/>
      <protection locked="0"/>
    </xf>
    <xf numFmtId="41" fontId="26" fillId="0" borderId="18" xfId="33" applyNumberFormat="1" applyFont="1" applyBorder="1" applyAlignment="1" applyProtection="1">
      <alignment horizontal="center" vertical="center" shrinkToFit="1"/>
      <protection locked="0"/>
    </xf>
    <xf numFmtId="41" fontId="26" fillId="22" borderId="31" xfId="33" applyNumberFormat="1" applyFont="1" applyFill="1" applyBorder="1" applyAlignment="1">
      <alignment horizontal="center" vertical="center" shrinkToFit="1"/>
    </xf>
    <xf numFmtId="41" fontId="26" fillId="0" borderId="54" xfId="33" applyNumberFormat="1" applyFont="1" applyBorder="1" applyAlignment="1" applyProtection="1">
      <alignment horizontal="center" vertical="center" shrinkToFit="1"/>
      <protection locked="0"/>
    </xf>
    <xf numFmtId="41" fontId="26" fillId="0" borderId="25" xfId="33" applyNumberFormat="1" applyFont="1" applyBorder="1" applyAlignment="1" applyProtection="1">
      <alignment horizontal="center" vertical="center" shrinkToFit="1"/>
      <protection locked="0"/>
    </xf>
    <xf numFmtId="41" fontId="26" fillId="0" borderId="59" xfId="33" applyNumberFormat="1" applyFont="1" applyBorder="1" applyAlignment="1" applyProtection="1">
      <alignment horizontal="center" vertical="center" shrinkToFit="1"/>
      <protection locked="0"/>
    </xf>
    <xf numFmtId="41" fontId="26" fillId="0" borderId="26" xfId="33" applyNumberFormat="1" applyFont="1" applyBorder="1" applyAlignment="1" applyProtection="1">
      <alignment horizontal="center" vertical="center" shrinkToFit="1"/>
      <protection locked="0"/>
    </xf>
    <xf numFmtId="41" fontId="26" fillId="22" borderId="33" xfId="33" applyNumberFormat="1" applyFont="1" applyFill="1" applyBorder="1" applyAlignment="1">
      <alignment horizontal="center" vertical="center" shrinkToFit="1"/>
    </xf>
    <xf numFmtId="0" fontId="33" fillId="0" borderId="0" xfId="0" applyNumberFormat="1" applyFont="1" applyAlignment="1">
      <alignment vertical="center"/>
    </xf>
    <xf numFmtId="0" fontId="26" fillId="0" borderId="26" xfId="44" applyNumberFormat="1" applyFont="1" applyBorder="1" applyAlignment="1" applyProtection="1">
      <alignment vertical="center" shrinkToFit="1"/>
      <protection locked="0"/>
    </xf>
    <xf numFmtId="0" fontId="26" fillId="0" borderId="26" xfId="44" applyNumberFormat="1" applyFont="1" applyBorder="1" applyAlignment="1" applyProtection="1">
      <alignment horizontal="center" vertical="center" shrinkToFit="1"/>
      <protection locked="0"/>
    </xf>
    <xf numFmtId="41" fontId="26" fillId="0" borderId="26" xfId="44" applyNumberFormat="1" applyFont="1" applyBorder="1" applyAlignment="1" applyProtection="1">
      <alignment vertical="center" shrinkToFit="1"/>
      <protection locked="0"/>
    </xf>
    <xf numFmtId="179" fontId="33" fillId="0" borderId="0" xfId="44" applyNumberFormat="1" applyFont="1" applyAlignment="1"/>
    <xf numFmtId="0" fontId="27" fillId="28" borderId="111" xfId="0" applyNumberFormat="1" applyFont="1" applyFill="1" applyBorder="1" applyAlignment="1">
      <alignment horizontal="center" vertical="center" wrapText="1"/>
    </xf>
    <xf numFmtId="183" fontId="28" fillId="28" borderId="10" xfId="0" applyNumberFormat="1" applyFont="1" applyFill="1" applyBorder="1" applyAlignment="1">
      <alignment horizontal="right" vertical="center" shrinkToFit="1"/>
    </xf>
    <xf numFmtId="183" fontId="28" fillId="28" borderId="11" xfId="0" applyNumberFormat="1" applyFont="1" applyFill="1" applyBorder="1" applyAlignment="1">
      <alignment horizontal="right" vertical="center" shrinkToFit="1"/>
    </xf>
    <xf numFmtId="183" fontId="28" fillId="28" borderId="12" xfId="0" applyNumberFormat="1" applyFont="1" applyFill="1" applyBorder="1" applyAlignment="1">
      <alignment horizontal="right" vertical="center" shrinkToFit="1"/>
    </xf>
    <xf numFmtId="183" fontId="36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183" fontId="0" fillId="0" borderId="0" xfId="0" applyNumberFormat="1" applyFill="1" applyAlignment="1">
      <alignment horizontal="right"/>
    </xf>
    <xf numFmtId="183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183" fontId="20" fillId="0" borderId="11" xfId="0" applyNumberFormat="1" applyFont="1" applyFill="1" applyBorder="1" applyAlignment="1">
      <alignment horizontal="right" vertical="center" shrinkToFit="1"/>
    </xf>
    <xf numFmtId="183" fontId="20" fillId="0" borderId="40" xfId="0" applyNumberFormat="1" applyFont="1" applyFill="1" applyBorder="1" applyAlignment="1" applyProtection="1">
      <alignment horizontal="right" vertical="center" shrinkToFit="1"/>
      <protection locked="0"/>
    </xf>
    <xf numFmtId="183" fontId="20" fillId="0" borderId="15" xfId="0" applyNumberFormat="1" applyFont="1" applyFill="1" applyBorder="1" applyAlignment="1">
      <alignment horizontal="right" vertical="center" shrinkToFit="1"/>
    </xf>
    <xf numFmtId="183" fontId="0" fillId="0" borderId="0" xfId="0" applyNumberFormat="1" applyFill="1" applyAlignment="1">
      <alignment horizontal="right" shrinkToFit="1"/>
    </xf>
    <xf numFmtId="41" fontId="26" fillId="0" borderId="25" xfId="44" applyNumberFormat="1" applyFont="1" applyFill="1" applyBorder="1" applyAlignment="1" applyProtection="1">
      <alignment vertical="center" shrinkToFit="1"/>
      <protection locked="0"/>
    </xf>
    <xf numFmtId="0" fontId="26" fillId="0" borderId="25" xfId="44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NumberFormat="1" applyFont="1"/>
    <xf numFmtId="0" fontId="26" fillId="0" borderId="27" xfId="44" applyNumberFormat="1" applyFont="1" applyFill="1" applyBorder="1" applyAlignment="1" applyProtection="1">
      <alignment horizontal="center" vertical="center" shrinkToFit="1"/>
      <protection locked="0"/>
    </xf>
    <xf numFmtId="0" fontId="26" fillId="0" borderId="68" xfId="44" applyNumberFormat="1" applyFont="1" applyBorder="1" applyAlignment="1" applyProtection="1">
      <alignment horizontal="center" vertical="center" shrinkToFit="1"/>
      <protection locked="0"/>
    </xf>
    <xf numFmtId="41" fontId="26" fillId="0" borderId="68" xfId="44" applyNumberFormat="1" applyFont="1" applyBorder="1" applyAlignment="1" applyProtection="1">
      <alignment vertical="center" shrinkToFit="1"/>
      <protection locked="0"/>
    </xf>
    <xf numFmtId="0" fontId="26" fillId="0" borderId="68" xfId="44" applyNumberFormat="1" applyFont="1" applyFill="1" applyBorder="1" applyAlignment="1" applyProtection="1">
      <alignment horizontal="center" vertical="center" shrinkToFit="1"/>
      <protection locked="0"/>
    </xf>
    <xf numFmtId="0" fontId="26" fillId="0" borderId="26" xfId="44" applyNumberFormat="1" applyFont="1" applyFill="1" applyBorder="1" applyAlignment="1" applyProtection="1">
      <alignment horizontal="center" vertical="center" shrinkToFit="1"/>
      <protection locked="0"/>
    </xf>
    <xf numFmtId="0" fontId="21" fillId="0" borderId="54" xfId="0" applyNumberFormat="1" applyFont="1" applyBorder="1" applyAlignment="1" applyProtection="1">
      <alignment horizontal="center" vertical="center"/>
      <protection locked="0"/>
    </xf>
    <xf numFmtId="0" fontId="21" fillId="0" borderId="59" xfId="0" applyNumberFormat="1" applyFont="1" applyBorder="1" applyAlignment="1" applyProtection="1">
      <alignment horizontal="center" vertical="center"/>
      <protection locked="0"/>
    </xf>
    <xf numFmtId="182" fontId="20" fillId="28" borderId="12" xfId="29" applyNumberFormat="1" applyFont="1" applyFill="1" applyBorder="1" applyAlignment="1">
      <alignment vertical="center" shrinkToFit="1"/>
    </xf>
    <xf numFmtId="181" fontId="20" fillId="28" borderId="11" xfId="29" applyNumberFormat="1" applyFont="1" applyFill="1" applyBorder="1" applyAlignment="1">
      <alignment vertical="center" shrinkToFit="1"/>
    </xf>
    <xf numFmtId="0" fontId="45" fillId="24" borderId="51" xfId="0" applyNumberFormat="1" applyFont="1" applyFill="1" applyBorder="1" applyAlignment="1" applyProtection="1">
      <alignment horizontal="centerContinuous" vertical="center"/>
      <protection locked="0"/>
    </xf>
    <xf numFmtId="0" fontId="45" fillId="24" borderId="52" xfId="0" applyNumberFormat="1" applyFont="1" applyFill="1" applyBorder="1" applyAlignment="1" applyProtection="1">
      <alignment horizontal="centerContinuous" vertical="center"/>
      <protection locked="0"/>
    </xf>
    <xf numFmtId="0" fontId="45" fillId="24" borderId="55" xfId="0" applyNumberFormat="1" applyFont="1" applyFill="1" applyBorder="1" applyAlignment="1" applyProtection="1">
      <alignment horizontal="centerContinuous" vertical="center"/>
      <protection locked="0"/>
    </xf>
    <xf numFmtId="0" fontId="45" fillId="24" borderId="53" xfId="0" applyNumberFormat="1" applyFont="1" applyFill="1" applyBorder="1" applyAlignment="1">
      <alignment horizontal="centerContinuous" vertical="center"/>
    </xf>
    <xf numFmtId="0" fontId="45" fillId="24" borderId="51" xfId="0" applyNumberFormat="1" applyFont="1" applyFill="1" applyBorder="1" applyAlignment="1">
      <alignment horizontal="centerContinuous" vertical="center"/>
    </xf>
    <xf numFmtId="0" fontId="45" fillId="24" borderId="52" xfId="0" applyNumberFormat="1" applyFont="1" applyFill="1" applyBorder="1" applyAlignment="1">
      <alignment horizontal="centerContinuous" vertical="center"/>
    </xf>
    <xf numFmtId="0" fontId="45" fillId="24" borderId="10" xfId="0" applyNumberFormat="1" applyFont="1" applyFill="1" applyBorder="1" applyAlignment="1">
      <alignment horizontal="center" vertical="center"/>
    </xf>
    <xf numFmtId="0" fontId="45" fillId="24" borderId="115" xfId="0" applyNumberFormat="1" applyFont="1" applyFill="1" applyBorder="1" applyAlignment="1">
      <alignment horizontal="center" vertical="center"/>
    </xf>
    <xf numFmtId="0" fontId="45" fillId="24" borderId="12" xfId="0" applyNumberFormat="1" applyFont="1" applyFill="1" applyBorder="1" applyAlignment="1">
      <alignment horizontal="center" vertical="center"/>
    </xf>
    <xf numFmtId="0" fontId="45" fillId="24" borderId="11" xfId="0" applyNumberFormat="1" applyFont="1" applyFill="1" applyBorder="1" applyAlignment="1">
      <alignment horizontal="center" vertical="center"/>
    </xf>
    <xf numFmtId="0" fontId="45" fillId="24" borderId="14" xfId="0" applyNumberFormat="1" applyFont="1" applyFill="1" applyBorder="1" applyAlignment="1">
      <alignment horizontal="center" vertical="center"/>
    </xf>
    <xf numFmtId="41" fontId="26" fillId="22" borderId="19" xfId="44" applyNumberFormat="1" applyFont="1" applyFill="1" applyBorder="1" applyAlignment="1">
      <alignment vertical="center" shrinkToFit="1"/>
    </xf>
    <xf numFmtId="41" fontId="26" fillId="27" borderId="18" xfId="33" applyNumberFormat="1" applyFont="1" applyFill="1" applyBorder="1" applyAlignment="1" applyProtection="1">
      <alignment horizontal="center" vertical="center" shrinkToFit="1"/>
    </xf>
    <xf numFmtId="41" fontId="21" fillId="27" borderId="30" xfId="33" applyNumberFormat="1" applyFont="1" applyFill="1" applyBorder="1" applyAlignment="1" applyProtection="1">
      <alignment horizontal="center" vertical="center" shrinkToFit="1"/>
    </xf>
    <xf numFmtId="41" fontId="21" fillId="27" borderId="25" xfId="33" applyNumberFormat="1" applyFont="1" applyFill="1" applyBorder="1" applyAlignment="1" applyProtection="1">
      <alignment horizontal="center" vertical="center" shrinkToFit="1"/>
    </xf>
    <xf numFmtId="41" fontId="21" fillId="27" borderId="54" xfId="33" applyNumberFormat="1" applyFont="1" applyFill="1" applyBorder="1" applyAlignment="1" applyProtection="1">
      <alignment horizontal="center" vertical="center" shrinkToFit="1"/>
    </xf>
    <xf numFmtId="41" fontId="21" fillId="27" borderId="18" xfId="33" applyNumberFormat="1" applyFont="1" applyFill="1" applyBorder="1" applyAlignment="1" applyProtection="1">
      <alignment horizontal="center" vertical="center" shrinkToFit="1"/>
    </xf>
    <xf numFmtId="41" fontId="21" fillId="27" borderId="27" xfId="0" applyNumberFormat="1" applyFont="1" applyFill="1" applyBorder="1" applyAlignment="1" applyProtection="1">
      <alignment horizontal="center" vertical="center"/>
    </xf>
    <xf numFmtId="41" fontId="21" fillId="27" borderId="25" xfId="33" applyNumberFormat="1" applyFont="1" applyFill="1" applyBorder="1" applyAlignment="1" applyProtection="1">
      <alignment horizontal="right" vertical="center" shrinkToFit="1"/>
    </xf>
    <xf numFmtId="41" fontId="21" fillId="27" borderId="31" xfId="33" applyNumberFormat="1" applyFont="1" applyFill="1" applyBorder="1" applyAlignment="1" applyProtection="1">
      <alignment horizontal="right" vertical="center" shrinkToFit="1"/>
    </xf>
    <xf numFmtId="41" fontId="26" fillId="27" borderId="25" xfId="33" applyNumberFormat="1" applyFont="1" applyFill="1" applyBorder="1" applyAlignment="1" applyProtection="1">
      <alignment horizontal="center" vertical="center" shrinkToFit="1"/>
    </xf>
    <xf numFmtId="41" fontId="26" fillId="27" borderId="31" xfId="33" applyNumberFormat="1" applyFont="1" applyFill="1" applyBorder="1" applyAlignment="1" applyProtection="1">
      <alignment horizontal="center" vertical="center" shrinkToFit="1"/>
    </xf>
    <xf numFmtId="41" fontId="26" fillId="27" borderId="31" xfId="33" applyNumberFormat="1" applyFont="1" applyFill="1" applyBorder="1" applyAlignment="1">
      <alignment horizontal="center" vertical="center" shrinkToFit="1"/>
    </xf>
    <xf numFmtId="41" fontId="26" fillId="27" borderId="54" xfId="33" applyNumberFormat="1" applyFont="1" applyFill="1" applyBorder="1" applyAlignment="1" applyProtection="1">
      <alignment horizontal="right" vertical="center" shrinkToFit="1"/>
    </xf>
    <xf numFmtId="41" fontId="21" fillId="27" borderId="31" xfId="33" applyNumberFormat="1" applyFont="1" applyFill="1" applyBorder="1" applyAlignment="1" applyProtection="1">
      <alignment horizontal="center" vertical="center" shrinkToFit="1"/>
    </xf>
    <xf numFmtId="0" fontId="26" fillId="0" borderId="69" xfId="44" applyNumberFormat="1" applyFont="1" applyFill="1" applyBorder="1" applyAlignment="1" applyProtection="1">
      <alignment horizontal="center" vertical="center" shrinkToFit="1"/>
      <protection locked="0"/>
    </xf>
    <xf numFmtId="0" fontId="26" fillId="0" borderId="28" xfId="44" applyNumberFormat="1" applyFont="1" applyFill="1" applyBorder="1" applyAlignment="1" applyProtection="1">
      <alignment horizontal="center" vertical="center" shrinkToFit="1"/>
      <protection locked="0"/>
    </xf>
    <xf numFmtId="41" fontId="21" fillId="27" borderId="26" xfId="33" applyNumberFormat="1" applyFont="1" applyFill="1" applyBorder="1" applyAlignment="1" applyProtection="1">
      <alignment horizontal="center" vertical="center" shrinkToFit="1"/>
    </xf>
    <xf numFmtId="41" fontId="21" fillId="27" borderId="19" xfId="33" applyNumberFormat="1" applyFont="1" applyFill="1" applyBorder="1" applyAlignment="1" applyProtection="1">
      <alignment horizontal="center" vertical="center" shrinkToFit="1"/>
    </xf>
    <xf numFmtId="41" fontId="21" fillId="0" borderId="18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25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31" xfId="33" applyNumberFormat="1" applyFont="1" applyFill="1" applyBorder="1" applyAlignment="1" applyProtection="1">
      <alignment horizontal="center" vertical="center" shrinkToFit="1"/>
      <protection locked="0"/>
    </xf>
    <xf numFmtId="41" fontId="41" fillId="0" borderId="42" xfId="33" applyNumberFormat="1" applyFont="1" applyFill="1" applyBorder="1" applyAlignment="1" applyProtection="1">
      <alignment horizontal="center" vertical="center" shrinkToFit="1"/>
      <protection locked="0"/>
    </xf>
    <xf numFmtId="41" fontId="26" fillId="0" borderId="26" xfId="44" applyNumberFormat="1" applyFont="1" applyFill="1" applyBorder="1" applyAlignment="1" applyProtection="1">
      <alignment vertical="center" shrinkToFit="1"/>
      <protection locked="0"/>
    </xf>
    <xf numFmtId="0" fontId="26" fillId="22" borderId="23" xfId="44" applyNumberFormat="1" applyFont="1" applyFill="1" applyBorder="1" applyAlignment="1">
      <alignment horizontal="center" vertical="center" shrinkToFit="1"/>
    </xf>
    <xf numFmtId="0" fontId="21" fillId="22" borderId="23" xfId="0" applyNumberFormat="1" applyFont="1" applyFill="1" applyBorder="1" applyAlignment="1" applyProtection="1">
      <alignment horizontal="center" vertical="center" shrinkToFit="1"/>
    </xf>
    <xf numFmtId="0" fontId="21" fillId="22" borderId="23" xfId="0" applyNumberFormat="1" applyFont="1" applyFill="1" applyBorder="1" applyAlignment="1" applyProtection="1">
      <alignment horizontal="center" vertical="center"/>
    </xf>
    <xf numFmtId="0" fontId="21" fillId="22" borderId="24" xfId="0" applyNumberFormat="1" applyFont="1" applyFill="1" applyBorder="1" applyAlignment="1" applyProtection="1">
      <alignment horizontal="center" vertical="center"/>
    </xf>
    <xf numFmtId="0" fontId="21" fillId="22" borderId="64" xfId="0" applyNumberFormat="1" applyFont="1" applyFill="1" applyBorder="1" applyAlignment="1" applyProtection="1">
      <alignment horizontal="center" vertical="center"/>
    </xf>
    <xf numFmtId="41" fontId="36" fillId="0" borderId="0" xfId="0" applyNumberFormat="1" applyFont="1"/>
    <xf numFmtId="0" fontId="21" fillId="0" borderId="0" xfId="0" applyNumberFormat="1" applyFont="1" applyBorder="1" applyAlignment="1">
      <alignment horizontal="right"/>
    </xf>
    <xf numFmtId="0" fontId="33" fillId="0" borderId="0" xfId="0" applyNumberFormat="1" applyFont="1" applyAlignment="1">
      <alignment horizontal="center" vertical="center"/>
    </xf>
    <xf numFmtId="0" fontId="26" fillId="22" borderId="56" xfId="0" applyNumberFormat="1" applyFont="1" applyFill="1" applyBorder="1" applyAlignment="1" applyProtection="1">
      <alignment horizontal="center" vertical="center"/>
    </xf>
    <xf numFmtId="0" fontId="21" fillId="22" borderId="56" xfId="0" applyNumberFormat="1" applyFont="1" applyFill="1" applyBorder="1" applyAlignment="1" applyProtection="1">
      <alignment horizontal="center" vertical="center"/>
    </xf>
    <xf numFmtId="0" fontId="21" fillId="22" borderId="23" xfId="0" applyNumberFormat="1" applyFont="1" applyFill="1" applyBorder="1" applyAlignment="1" applyProtection="1">
      <alignment horizontal="center" vertical="center"/>
    </xf>
    <xf numFmtId="0" fontId="21" fillId="22" borderId="24" xfId="0" applyNumberFormat="1" applyFont="1" applyFill="1" applyBorder="1" applyAlignment="1" applyProtection="1">
      <alignment horizontal="center" vertical="center"/>
    </xf>
    <xf numFmtId="0" fontId="21" fillId="22" borderId="64" xfId="0" applyNumberFormat="1" applyFont="1" applyFill="1" applyBorder="1" applyAlignment="1" applyProtection="1">
      <alignment horizontal="center" vertical="center"/>
    </xf>
    <xf numFmtId="0" fontId="21" fillId="22" borderId="68" xfId="0" applyNumberFormat="1" applyFont="1" applyFill="1" applyBorder="1" applyAlignment="1" applyProtection="1">
      <alignment horizontal="center" vertical="center"/>
    </xf>
    <xf numFmtId="0" fontId="21" fillId="22" borderId="24" xfId="0" applyNumberFormat="1" applyFont="1" applyFill="1" applyBorder="1" applyAlignment="1">
      <alignment horizontal="center" vertical="center"/>
    </xf>
    <xf numFmtId="0" fontId="32" fillId="22" borderId="23" xfId="0" applyNumberFormat="1" applyFont="1" applyFill="1" applyBorder="1" applyAlignment="1" applyProtection="1">
      <alignment horizontal="center" vertical="center"/>
    </xf>
    <xf numFmtId="179" fontId="33" fillId="0" borderId="0" xfId="44" applyNumberFormat="1" applyFont="1" applyAlignment="1">
      <alignment horizontal="center"/>
    </xf>
    <xf numFmtId="41" fontId="21" fillId="0" borderId="108" xfId="33" applyFont="1" applyFill="1" applyBorder="1" applyAlignment="1" applyProtection="1">
      <alignment horizontal="right" vertical="center" shrinkToFit="1"/>
      <protection locked="0"/>
    </xf>
    <xf numFmtId="41" fontId="21" fillId="0" borderId="109" xfId="33" applyFont="1" applyFill="1" applyBorder="1" applyAlignment="1" applyProtection="1">
      <alignment horizontal="right" vertical="center" shrinkToFit="1"/>
      <protection locked="0"/>
    </xf>
    <xf numFmtId="41" fontId="21" fillId="0" borderId="25" xfId="33" applyFont="1" applyFill="1" applyBorder="1" applyAlignment="1" applyProtection="1">
      <alignment horizontal="right" vertical="center" shrinkToFit="1"/>
      <protection locked="0"/>
    </xf>
    <xf numFmtId="41" fontId="21" fillId="0" borderId="27" xfId="33" applyFont="1" applyFill="1" applyBorder="1" applyAlignment="1" applyProtection="1">
      <alignment horizontal="right" vertical="center" shrinkToFit="1"/>
      <protection locked="0"/>
    </xf>
    <xf numFmtId="41" fontId="21" fillId="0" borderId="26" xfId="33" applyFont="1" applyFill="1" applyBorder="1" applyAlignment="1" applyProtection="1">
      <alignment horizontal="right" vertical="center" shrinkToFit="1"/>
      <protection locked="0"/>
    </xf>
    <xf numFmtId="41" fontId="21" fillId="0" borderId="28" xfId="33" applyFont="1" applyFill="1" applyBorder="1" applyAlignment="1" applyProtection="1">
      <alignment horizontal="right" vertical="center" shrinkToFit="1"/>
      <protection locked="0"/>
    </xf>
    <xf numFmtId="41" fontId="21" fillId="0" borderId="18" xfId="33" applyFont="1" applyFill="1" applyBorder="1" applyAlignment="1" applyProtection="1">
      <alignment horizontal="center" vertical="center" shrinkToFit="1"/>
      <protection locked="0"/>
    </xf>
    <xf numFmtId="41" fontId="21" fillId="0" borderId="31" xfId="33" applyFont="1" applyFill="1" applyBorder="1" applyAlignment="1" applyProtection="1">
      <alignment horizontal="center" vertical="center" shrinkToFit="1"/>
      <protection locked="0"/>
    </xf>
    <xf numFmtId="41" fontId="21" fillId="0" borderId="25" xfId="33" applyFont="1" applyFill="1" applyBorder="1" applyAlignment="1" applyProtection="1">
      <alignment horizontal="center" vertical="center" shrinkToFit="1"/>
      <protection locked="0"/>
    </xf>
    <xf numFmtId="41" fontId="21" fillId="0" borderId="42" xfId="33" applyFont="1" applyFill="1" applyBorder="1" applyAlignment="1" applyProtection="1">
      <alignment horizontal="center" vertical="center" shrinkToFit="1"/>
      <protection locked="0"/>
    </xf>
    <xf numFmtId="41" fontId="21" fillId="0" borderId="27" xfId="33" applyFont="1" applyFill="1" applyBorder="1" applyAlignment="1" applyProtection="1">
      <alignment horizontal="center" vertical="center" shrinkToFit="1"/>
      <protection locked="0"/>
    </xf>
    <xf numFmtId="41" fontId="21" fillId="0" borderId="108" xfId="33" applyFont="1" applyFill="1" applyBorder="1" applyAlignment="1" applyProtection="1">
      <alignment horizontal="center" vertical="center" shrinkToFit="1"/>
      <protection locked="0"/>
    </xf>
    <xf numFmtId="41" fontId="21" fillId="0" borderId="109" xfId="33" applyFont="1" applyFill="1" applyBorder="1" applyAlignment="1" applyProtection="1">
      <alignment horizontal="center" vertical="center" shrinkToFit="1"/>
      <protection locked="0"/>
    </xf>
    <xf numFmtId="41" fontId="38" fillId="0" borderId="25" xfId="33" applyFont="1" applyFill="1" applyBorder="1" applyAlignment="1" applyProtection="1">
      <alignment horizontal="center" vertical="center" shrinkToFit="1"/>
      <protection locked="0"/>
    </xf>
    <xf numFmtId="41" fontId="38" fillId="0" borderId="42" xfId="33" applyFont="1" applyFill="1" applyBorder="1" applyAlignment="1" applyProtection="1">
      <alignment horizontal="center" vertical="center" shrinkToFit="1"/>
      <protection locked="0"/>
    </xf>
    <xf numFmtId="41" fontId="21" fillId="0" borderId="26" xfId="33" applyFont="1" applyFill="1" applyBorder="1" applyAlignment="1" applyProtection="1">
      <alignment horizontal="center" vertical="center" shrinkToFit="1"/>
      <protection locked="0"/>
    </xf>
    <xf numFmtId="41" fontId="21" fillId="0" borderId="43" xfId="33" applyFont="1" applyFill="1" applyBorder="1" applyAlignment="1" applyProtection="1">
      <alignment horizontal="center" vertical="center" shrinkToFit="1"/>
      <protection locked="0"/>
    </xf>
    <xf numFmtId="41" fontId="21" fillId="0" borderId="28" xfId="33" applyFont="1" applyFill="1" applyBorder="1" applyAlignment="1" applyProtection="1">
      <alignment horizontal="center" vertical="center" shrinkToFit="1"/>
      <protection locked="0"/>
    </xf>
    <xf numFmtId="41" fontId="26" fillId="0" borderId="108" xfId="33" applyFont="1" applyFill="1" applyBorder="1" applyAlignment="1" applyProtection="1">
      <alignment horizontal="right" vertical="center" shrinkToFit="1"/>
      <protection locked="0"/>
    </xf>
    <xf numFmtId="41" fontId="26" fillId="25" borderId="108" xfId="33" applyFont="1" applyFill="1" applyBorder="1" applyAlignment="1" applyProtection="1">
      <alignment horizontal="right" vertical="center" shrinkToFit="1"/>
      <protection locked="0"/>
    </xf>
    <xf numFmtId="41" fontId="26" fillId="0" borderId="109" xfId="33" applyFont="1" applyFill="1" applyBorder="1" applyAlignment="1" applyProtection="1">
      <alignment horizontal="right" vertical="center" shrinkToFit="1"/>
      <protection locked="0"/>
    </xf>
    <xf numFmtId="41" fontId="26" fillId="0" borderId="25" xfId="33" applyFont="1" applyFill="1" applyBorder="1" applyAlignment="1" applyProtection="1">
      <alignment horizontal="right" vertical="center" shrinkToFit="1"/>
      <protection locked="0"/>
    </xf>
    <xf numFmtId="41" fontId="26" fillId="0" borderId="27" xfId="33" applyFont="1" applyFill="1" applyBorder="1" applyAlignment="1" applyProtection="1">
      <alignment horizontal="right" vertical="center" shrinkToFit="1"/>
      <protection locked="0"/>
    </xf>
    <xf numFmtId="41" fontId="39" fillId="0" borderId="25" xfId="33" applyFont="1" applyFill="1" applyBorder="1" applyAlignment="1" applyProtection="1">
      <alignment horizontal="right" vertical="center" shrinkToFit="1"/>
      <protection locked="0"/>
    </xf>
    <xf numFmtId="41" fontId="26" fillId="0" borderId="25" xfId="33" applyFont="1" applyFill="1" applyBorder="1" applyAlignment="1" applyProtection="1">
      <alignment horizontal="center" vertical="center" shrinkToFit="1"/>
      <protection locked="0"/>
    </xf>
    <xf numFmtId="41" fontId="26" fillId="0" borderId="42" xfId="33" applyFont="1" applyFill="1" applyBorder="1" applyAlignment="1" applyProtection="1">
      <alignment horizontal="right" vertical="center" shrinkToFit="1"/>
      <protection locked="0"/>
    </xf>
    <xf numFmtId="41" fontId="26" fillId="0" borderId="42" xfId="33" applyFont="1" applyFill="1" applyBorder="1" applyAlignment="1" applyProtection="1">
      <alignment horizontal="center" vertical="center" shrinkToFit="1"/>
      <protection locked="0"/>
    </xf>
    <xf numFmtId="41" fontId="26" fillId="0" borderId="27" xfId="33" applyFont="1" applyFill="1" applyBorder="1" applyAlignment="1" applyProtection="1">
      <alignment horizontal="center" vertical="center" shrinkToFit="1"/>
      <protection locked="0"/>
    </xf>
    <xf numFmtId="41" fontId="26" fillId="0" borderId="26" xfId="33" applyFont="1" applyFill="1" applyBorder="1" applyAlignment="1" applyProtection="1">
      <alignment horizontal="center" vertical="center" shrinkToFit="1"/>
      <protection locked="0"/>
    </xf>
    <xf numFmtId="41" fontId="26" fillId="0" borderId="26" xfId="33" applyFont="1" applyFill="1" applyBorder="1" applyAlignment="1" applyProtection="1">
      <alignment horizontal="right" vertical="center" shrinkToFit="1"/>
      <protection locked="0"/>
    </xf>
    <xf numFmtId="41" fontId="26" fillId="0" borderId="43" xfId="33" applyFont="1" applyFill="1" applyBorder="1" applyAlignment="1" applyProtection="1">
      <alignment horizontal="right" vertical="center" shrinkToFit="1"/>
      <protection locked="0"/>
    </xf>
    <xf numFmtId="41" fontId="26" fillId="0" borderId="43" xfId="33" applyFont="1" applyFill="1" applyBorder="1" applyAlignment="1" applyProtection="1">
      <alignment horizontal="center" vertical="center" shrinkToFit="1"/>
      <protection locked="0"/>
    </xf>
    <xf numFmtId="41" fontId="26" fillId="0" borderId="28" xfId="33" applyFont="1" applyFill="1" applyBorder="1" applyAlignment="1" applyProtection="1">
      <alignment horizontal="center" vertical="center" shrinkToFit="1"/>
      <protection locked="0"/>
    </xf>
    <xf numFmtId="41" fontId="21" fillId="22" borderId="17" xfId="33" applyFont="1" applyFill="1" applyBorder="1" applyAlignment="1">
      <alignment horizontal="center" vertical="center" shrinkToFit="1"/>
    </xf>
    <xf numFmtId="41" fontId="21" fillId="22" borderId="22" xfId="33" applyFont="1" applyFill="1" applyBorder="1" applyAlignment="1">
      <alignment horizontal="center" vertical="center" shrinkToFit="1"/>
    </xf>
    <xf numFmtId="41" fontId="21" fillId="22" borderId="18" xfId="33" applyFont="1" applyFill="1" applyBorder="1" applyAlignment="1">
      <alignment horizontal="center" vertical="center" shrinkToFit="1"/>
    </xf>
    <xf numFmtId="41" fontId="21" fillId="22" borderId="31" xfId="33" applyFont="1" applyFill="1" applyBorder="1" applyAlignment="1">
      <alignment horizontal="center" vertical="center" shrinkToFit="1"/>
    </xf>
    <xf numFmtId="41" fontId="21" fillId="22" borderId="19" xfId="33" applyFont="1" applyFill="1" applyBorder="1" applyAlignment="1">
      <alignment horizontal="center" vertical="center" shrinkToFit="1"/>
    </xf>
    <xf numFmtId="41" fontId="21" fillId="22" borderId="33" xfId="33" applyFont="1" applyFill="1" applyBorder="1" applyAlignment="1">
      <alignment horizontal="center" vertical="center" shrinkToFit="1"/>
    </xf>
    <xf numFmtId="41" fontId="21" fillId="22" borderId="17" xfId="33" applyFont="1" applyFill="1" applyBorder="1" applyAlignment="1" applyProtection="1">
      <alignment horizontal="center" vertical="center" shrinkToFit="1"/>
    </xf>
    <xf numFmtId="41" fontId="21" fillId="22" borderId="22" xfId="33" applyFont="1" applyFill="1" applyBorder="1" applyAlignment="1" applyProtection="1">
      <alignment horizontal="center" vertical="center" shrinkToFit="1"/>
    </xf>
    <xf numFmtId="41" fontId="21" fillId="22" borderId="18" xfId="33" applyFont="1" applyFill="1" applyBorder="1" applyAlignment="1" applyProtection="1">
      <alignment horizontal="center" vertical="center" shrinkToFit="1"/>
    </xf>
    <xf numFmtId="41" fontId="21" fillId="22" borderId="19" xfId="33" applyFont="1" applyFill="1" applyBorder="1" applyAlignment="1" applyProtection="1">
      <alignment horizontal="center" vertical="center" shrinkToFit="1"/>
    </xf>
    <xf numFmtId="41" fontId="21" fillId="22" borderId="17" xfId="33" applyFont="1" applyFill="1" applyBorder="1" applyAlignment="1" applyProtection="1">
      <alignment horizontal="right" vertical="center" shrinkToFit="1"/>
    </xf>
    <xf numFmtId="41" fontId="21" fillId="22" borderId="22" xfId="33" applyFont="1" applyFill="1" applyBorder="1" applyAlignment="1" applyProtection="1">
      <alignment horizontal="right" vertical="center" shrinkToFit="1"/>
    </xf>
    <xf numFmtId="41" fontId="38" fillId="0" borderId="25" xfId="33" applyFont="1" applyFill="1" applyBorder="1" applyAlignment="1" applyProtection="1">
      <alignment horizontal="right" vertical="center" shrinkToFit="1"/>
      <protection locked="0"/>
    </xf>
    <xf numFmtId="41" fontId="26" fillId="22" borderId="17" xfId="33" applyFont="1" applyFill="1" applyBorder="1" applyAlignment="1" applyProtection="1">
      <alignment horizontal="right" vertical="center" shrinkToFit="1"/>
    </xf>
    <xf numFmtId="41" fontId="26" fillId="22" borderId="22" xfId="33" applyFont="1" applyFill="1" applyBorder="1" applyAlignment="1" applyProtection="1">
      <alignment horizontal="right" vertical="center" shrinkToFit="1"/>
    </xf>
    <xf numFmtId="41" fontId="26" fillId="22" borderId="18" xfId="33" applyFont="1" applyFill="1" applyBorder="1" applyAlignment="1" applyProtection="1">
      <alignment horizontal="right" vertical="center" shrinkToFit="1"/>
    </xf>
    <xf numFmtId="41" fontId="26" fillId="0" borderId="108" xfId="33" applyFont="1" applyFill="1" applyBorder="1" applyAlignment="1" applyProtection="1">
      <alignment vertical="center" shrinkToFit="1"/>
      <protection locked="0"/>
    </xf>
    <xf numFmtId="41" fontId="26" fillId="0" borderId="109" xfId="33" applyFont="1" applyFill="1" applyBorder="1" applyAlignment="1" applyProtection="1">
      <alignment vertical="center" shrinkToFit="1"/>
      <protection locked="0"/>
    </xf>
    <xf numFmtId="41" fontId="40" fillId="22" borderId="18" xfId="33" applyFont="1" applyFill="1" applyBorder="1" applyAlignment="1" applyProtection="1">
      <alignment horizontal="right" vertical="center" shrinkToFit="1"/>
    </xf>
    <xf numFmtId="41" fontId="26" fillId="0" borderId="25" xfId="33" applyFont="1" applyFill="1" applyBorder="1" applyAlignment="1" applyProtection="1">
      <alignment vertical="center" shrinkToFit="1"/>
      <protection locked="0"/>
    </xf>
    <xf numFmtId="41" fontId="26" fillId="0" borderId="27" xfId="33" applyFont="1" applyFill="1" applyBorder="1" applyAlignment="1" applyProtection="1">
      <alignment vertical="center" shrinkToFit="1"/>
      <protection locked="0"/>
    </xf>
    <xf numFmtId="41" fontId="26" fillId="27" borderId="18" xfId="33" applyFont="1" applyFill="1" applyBorder="1" applyAlignment="1" applyProtection="1">
      <alignment horizontal="right" vertical="center" shrinkToFit="1"/>
    </xf>
    <xf numFmtId="41" fontId="39" fillId="0" borderId="25" xfId="33" applyFont="1" applyFill="1" applyBorder="1" applyAlignment="1" applyProtection="1">
      <alignment vertical="center" shrinkToFit="1"/>
      <protection locked="0"/>
    </xf>
    <xf numFmtId="41" fontId="40" fillId="0" borderId="25" xfId="33" applyFont="1" applyFill="1" applyBorder="1" applyAlignment="1" applyProtection="1">
      <alignment vertical="center" shrinkToFit="1"/>
      <protection locked="0"/>
    </xf>
    <xf numFmtId="41" fontId="40" fillId="0" borderId="27" xfId="33" applyFont="1" applyFill="1" applyBorder="1" applyAlignment="1" applyProtection="1">
      <alignment vertical="center" shrinkToFit="1"/>
      <protection locked="0"/>
    </xf>
    <xf numFmtId="41" fontId="26" fillId="22" borderId="19" xfId="33" applyFont="1" applyFill="1" applyBorder="1" applyAlignment="1" applyProtection="1">
      <alignment horizontal="right" vertical="center" shrinkToFit="1"/>
    </xf>
    <xf numFmtId="41" fontId="26" fillId="0" borderId="28" xfId="33" applyFont="1" applyFill="1" applyBorder="1" applyAlignment="1" applyProtection="1">
      <alignment horizontal="right" vertical="center" shrinkToFit="1"/>
      <protection locked="0"/>
    </xf>
    <xf numFmtId="41" fontId="26" fillId="22" borderId="17" xfId="33" applyFont="1" applyFill="1" applyBorder="1" applyAlignment="1" applyProtection="1">
      <alignment horizontal="center" vertical="center" shrinkToFit="1"/>
    </xf>
    <xf numFmtId="41" fontId="26" fillId="22" borderId="62" xfId="33" applyFont="1" applyFill="1" applyBorder="1" applyAlignment="1" applyProtection="1">
      <alignment horizontal="center" vertical="center" shrinkToFit="1"/>
    </xf>
    <xf numFmtId="41" fontId="26" fillId="22" borderId="63" xfId="33" applyFont="1" applyFill="1" applyBorder="1" applyAlignment="1" applyProtection="1">
      <alignment horizontal="center" vertical="center" shrinkToFit="1"/>
    </xf>
    <xf numFmtId="41" fontId="26" fillId="22" borderId="77" xfId="33" applyFont="1" applyFill="1" applyBorder="1" applyAlignment="1" applyProtection="1">
      <alignment horizontal="center" vertical="center" shrinkToFit="1"/>
    </xf>
    <xf numFmtId="41" fontId="26" fillId="27" borderId="18" xfId="33" applyFont="1" applyFill="1" applyBorder="1" applyAlignment="1" applyProtection="1">
      <alignment horizontal="center" vertical="center" shrinkToFit="1"/>
    </xf>
    <xf numFmtId="41" fontId="26" fillId="27" borderId="30" xfId="33" applyFont="1" applyFill="1" applyBorder="1" applyAlignment="1" applyProtection="1">
      <alignment horizontal="center" vertical="center" shrinkToFit="1"/>
    </xf>
    <xf numFmtId="41" fontId="26" fillId="0" borderId="44" xfId="33" applyFont="1" applyFill="1" applyBorder="1" applyAlignment="1" applyProtection="1">
      <alignment horizontal="center" vertical="center" shrinkToFit="1"/>
      <protection locked="0"/>
    </xf>
    <xf numFmtId="41" fontId="26" fillId="22" borderId="44" xfId="33" applyFont="1" applyFill="1" applyBorder="1" applyAlignment="1" applyProtection="1">
      <alignment horizontal="center" vertical="center" shrinkToFit="1"/>
    </xf>
    <xf numFmtId="41" fontId="40" fillId="27" borderId="18" xfId="33" applyFont="1" applyFill="1" applyBorder="1" applyAlignment="1" applyProtection="1">
      <alignment horizontal="center" vertical="center" shrinkToFit="1"/>
    </xf>
    <xf numFmtId="41" fontId="26" fillId="0" borderId="25" xfId="33" applyFont="1" applyBorder="1" applyAlignment="1">
      <alignment horizontal="right" vertical="center"/>
    </xf>
    <xf numFmtId="41" fontId="26" fillId="0" borderId="27" xfId="33" applyFont="1" applyBorder="1" applyAlignment="1">
      <alignment horizontal="right" vertical="center"/>
    </xf>
    <xf numFmtId="41" fontId="40" fillId="22" borderId="30" xfId="33" applyFont="1" applyFill="1" applyBorder="1" applyAlignment="1" applyProtection="1">
      <alignment horizontal="center" vertical="center" shrinkToFit="1"/>
    </xf>
    <xf numFmtId="41" fontId="40" fillId="0" borderId="45" xfId="33" applyFont="1" applyFill="1" applyBorder="1" applyAlignment="1" applyProtection="1">
      <alignment horizontal="center" vertical="center" shrinkToFit="1"/>
      <protection locked="0"/>
    </xf>
    <xf numFmtId="41" fontId="40" fillId="22" borderId="44" xfId="33" applyFont="1" applyFill="1" applyBorder="1" applyAlignment="1" applyProtection="1">
      <alignment horizontal="center" vertical="center" shrinkToFit="1"/>
    </xf>
    <xf numFmtId="41" fontId="26" fillId="0" borderId="45" xfId="33" applyFont="1" applyFill="1" applyBorder="1" applyAlignment="1" applyProtection="1">
      <alignment horizontal="center" vertical="center" shrinkToFit="1"/>
      <protection locked="0"/>
    </xf>
    <xf numFmtId="41" fontId="26" fillId="27" borderId="44" xfId="33" applyFont="1" applyFill="1" applyBorder="1" applyAlignment="1" applyProtection="1">
      <alignment horizontal="center" vertical="center" shrinkToFit="1"/>
    </xf>
    <xf numFmtId="41" fontId="40" fillId="22" borderId="18" xfId="33" applyFont="1" applyFill="1" applyBorder="1" applyAlignment="1" applyProtection="1">
      <alignment horizontal="center" vertical="center" shrinkToFit="1"/>
    </xf>
    <xf numFmtId="41" fontId="40" fillId="0" borderId="25" xfId="33" applyFont="1" applyFill="1" applyBorder="1" applyAlignment="1" applyProtection="1">
      <alignment horizontal="right" vertical="center" shrinkToFit="1"/>
      <protection locked="0"/>
    </xf>
    <xf numFmtId="41" fontId="40" fillId="0" borderId="42" xfId="33" applyFont="1" applyFill="1" applyBorder="1" applyAlignment="1" applyProtection="1">
      <alignment horizontal="right" vertical="center" shrinkToFit="1"/>
      <protection locked="0"/>
    </xf>
    <xf numFmtId="41" fontId="40" fillId="0" borderId="27" xfId="33" applyFont="1" applyFill="1" applyBorder="1" applyAlignment="1" applyProtection="1">
      <alignment horizontal="right" vertical="center" shrinkToFit="1"/>
      <protection locked="0"/>
    </xf>
    <xf numFmtId="41" fontId="26" fillId="22" borderId="18" xfId="33" applyFont="1" applyFill="1" applyBorder="1" applyAlignment="1" applyProtection="1">
      <alignment horizontal="center" vertical="center" shrinkToFit="1"/>
    </xf>
    <xf numFmtId="41" fontId="26" fillId="22" borderId="30" xfId="33" applyFont="1" applyFill="1" applyBorder="1" applyAlignment="1" applyProtection="1">
      <alignment horizontal="center" vertical="center" shrinkToFit="1"/>
    </xf>
    <xf numFmtId="41" fontId="39" fillId="22" borderId="44" xfId="33" applyFont="1" applyFill="1" applyBorder="1" applyAlignment="1" applyProtection="1">
      <alignment horizontal="center" vertical="center" shrinkToFit="1"/>
    </xf>
    <xf numFmtId="41" fontId="39" fillId="0" borderId="45" xfId="33" applyFont="1" applyFill="1" applyBorder="1" applyAlignment="1" applyProtection="1">
      <alignment horizontal="center" vertical="center" shrinkToFit="1"/>
      <protection locked="0"/>
    </xf>
    <xf numFmtId="41" fontId="26" fillId="0" borderId="31" xfId="33" applyFont="1" applyFill="1" applyBorder="1" applyAlignment="1" applyProtection="1">
      <alignment horizontal="center" vertical="center" shrinkToFit="1"/>
      <protection locked="0"/>
    </xf>
    <xf numFmtId="41" fontId="26" fillId="22" borderId="19" xfId="33" applyFont="1" applyFill="1" applyBorder="1" applyAlignment="1" applyProtection="1">
      <alignment horizontal="center" vertical="center" shrinkToFit="1"/>
    </xf>
    <xf numFmtId="41" fontId="26" fillId="22" borderId="32" xfId="33" applyFont="1" applyFill="1" applyBorder="1" applyAlignment="1" applyProtection="1">
      <alignment horizontal="center" vertical="center" shrinkToFit="1"/>
    </xf>
    <xf numFmtId="41" fontId="26" fillId="0" borderId="46" xfId="33" applyFont="1" applyFill="1" applyBorder="1" applyAlignment="1" applyProtection="1">
      <alignment horizontal="center" vertical="center" shrinkToFit="1"/>
      <protection locked="0"/>
    </xf>
    <xf numFmtId="41" fontId="26" fillId="22" borderId="79" xfId="33" applyFont="1" applyFill="1" applyBorder="1" applyAlignment="1" applyProtection="1">
      <alignment horizontal="center" vertical="center" shrinkToFit="1"/>
    </xf>
    <xf numFmtId="41" fontId="26" fillId="0" borderId="33" xfId="33" applyFont="1" applyFill="1" applyBorder="1" applyAlignment="1" applyProtection="1">
      <alignment horizontal="center" vertical="center" shrinkToFit="1"/>
      <protection locked="0"/>
    </xf>
    <xf numFmtId="41" fontId="21" fillId="22" borderId="28" xfId="0" applyNumberFormat="1" applyFont="1" applyFill="1" applyBorder="1" applyAlignment="1" applyProtection="1">
      <alignment horizontal="center" vertical="center"/>
    </xf>
    <xf numFmtId="0" fontId="45" fillId="24" borderId="53" xfId="0" applyNumberFormat="1" applyFont="1" applyFill="1" applyBorder="1" applyAlignment="1" applyProtection="1">
      <alignment horizontal="centerContinuous" vertical="center"/>
      <protection locked="0"/>
    </xf>
    <xf numFmtId="183" fontId="28" fillId="28" borderId="14" xfId="0" applyNumberFormat="1" applyFont="1" applyFill="1" applyBorder="1" applyAlignment="1">
      <alignment horizontal="right" vertical="center" shrinkToFit="1"/>
    </xf>
    <xf numFmtId="183" fontId="20" fillId="0" borderId="14" xfId="0" applyNumberFormat="1" applyFont="1" applyFill="1" applyBorder="1" applyAlignment="1">
      <alignment horizontal="right" vertical="center" shrinkToFit="1"/>
    </xf>
    <xf numFmtId="183" fontId="20" fillId="0" borderId="116" xfId="0" applyNumberFormat="1" applyFont="1" applyFill="1" applyBorder="1" applyAlignment="1">
      <alignment horizontal="right" vertical="center" shrinkToFit="1"/>
    </xf>
    <xf numFmtId="0" fontId="45" fillId="24" borderId="117" xfId="0" applyNumberFormat="1" applyFont="1" applyFill="1" applyBorder="1" applyAlignment="1">
      <alignment horizontal="centerContinuous" vertical="center"/>
    </xf>
    <xf numFmtId="182" fontId="20" fillId="28" borderId="115" xfId="0" applyNumberFormat="1" applyFont="1" applyFill="1" applyBorder="1" applyAlignment="1">
      <alignment vertical="center" shrinkToFit="1"/>
    </xf>
    <xf numFmtId="181" fontId="20" fillId="28" borderId="10" xfId="29" applyNumberFormat="1" applyFont="1" applyFill="1" applyBorder="1" applyAlignment="1">
      <alignment vertical="center" shrinkToFit="1"/>
    </xf>
    <xf numFmtId="0" fontId="21" fillId="29" borderId="25" xfId="0" applyNumberFormat="1" applyFont="1" applyFill="1" applyBorder="1" applyAlignment="1">
      <alignment horizontal="center" vertical="center"/>
    </xf>
    <xf numFmtId="0" fontId="21" fillId="29" borderId="25" xfId="0" applyNumberFormat="1" applyFont="1" applyFill="1" applyBorder="1" applyAlignment="1">
      <alignment horizontal="right" vertical="center"/>
    </xf>
    <xf numFmtId="41" fontId="21" fillId="0" borderId="0" xfId="33" applyNumberFormat="1" applyFont="1" applyFill="1" applyBorder="1" applyAlignment="1" applyProtection="1">
      <alignment horizontal="center" vertical="center" shrinkToFit="1"/>
      <protection locked="0"/>
    </xf>
    <xf numFmtId="41" fontId="21" fillId="29" borderId="25" xfId="33" applyNumberFormat="1" applyFont="1" applyFill="1" applyBorder="1" applyAlignment="1">
      <alignment horizontal="left" vertical="center" wrapText="1"/>
    </xf>
    <xf numFmtId="41" fontId="32" fillId="22" borderId="19" xfId="33" applyNumberFormat="1" applyFont="1" applyFill="1" applyBorder="1" applyAlignment="1" applyProtection="1">
      <alignment horizontal="center" vertical="center" shrinkToFit="1"/>
    </xf>
    <xf numFmtId="41" fontId="32" fillId="22" borderId="33" xfId="33" applyNumberFormat="1" applyFont="1" applyFill="1" applyBorder="1" applyAlignment="1" applyProtection="1">
      <alignment horizontal="center" vertical="center" shrinkToFit="1"/>
    </xf>
    <xf numFmtId="41" fontId="21" fillId="29" borderId="25" xfId="0" applyNumberFormat="1" applyFont="1" applyFill="1" applyBorder="1" applyAlignment="1">
      <alignment horizontal="center" vertical="center"/>
    </xf>
    <xf numFmtId="0" fontId="32" fillId="29" borderId="25" xfId="0" applyNumberFormat="1" applyFont="1" applyFill="1" applyBorder="1" applyAlignment="1">
      <alignment horizontal="center" vertical="center"/>
    </xf>
    <xf numFmtId="0" fontId="31" fillId="29" borderId="25" xfId="0" applyNumberFormat="1" applyFont="1" applyFill="1" applyBorder="1" applyAlignment="1">
      <alignment horizontal="center" vertical="center" wrapText="1"/>
    </xf>
    <xf numFmtId="41" fontId="31" fillId="29" borderId="25" xfId="33" applyNumberFormat="1" applyFont="1" applyFill="1" applyBorder="1" applyAlignment="1">
      <alignment horizontal="center" vertical="center" wrapText="1"/>
    </xf>
    <xf numFmtId="0" fontId="41" fillId="29" borderId="25" xfId="0" applyNumberFormat="1" applyFont="1" applyFill="1" applyBorder="1" applyAlignment="1">
      <alignment horizontal="center" vertical="center"/>
    </xf>
    <xf numFmtId="41" fontId="21" fillId="27" borderId="17" xfId="33" applyNumberFormat="1" applyFont="1" applyFill="1" applyBorder="1" applyAlignment="1" applyProtection="1">
      <alignment horizontal="center" vertical="center" shrinkToFit="1"/>
    </xf>
    <xf numFmtId="41" fontId="26" fillId="27" borderId="17" xfId="33" applyNumberFormat="1" applyFont="1" applyFill="1" applyBorder="1" applyAlignment="1" applyProtection="1">
      <alignment horizontal="center" vertical="center" shrinkToFit="1"/>
    </xf>
    <xf numFmtId="0" fontId="21" fillId="29" borderId="25" xfId="0" applyNumberFormat="1" applyFont="1" applyFill="1" applyBorder="1" applyAlignment="1" applyProtection="1">
      <alignment horizontal="center" vertical="center"/>
    </xf>
    <xf numFmtId="0" fontId="21" fillId="29" borderId="25" xfId="0" applyNumberFormat="1" applyFont="1" applyFill="1" applyBorder="1" applyAlignment="1" applyProtection="1">
      <alignment horizontal="center" vertical="center" wrapText="1"/>
    </xf>
    <xf numFmtId="41" fontId="21" fillId="29" borderId="25" xfId="33" applyNumberFormat="1" applyFont="1" applyFill="1" applyBorder="1" applyAlignment="1" applyProtection="1">
      <alignment horizontal="center" vertical="center" wrapText="1"/>
    </xf>
    <xf numFmtId="41" fontId="26" fillId="29" borderId="25" xfId="33" applyNumberFormat="1" applyFont="1" applyFill="1" applyBorder="1" applyAlignment="1" applyProtection="1">
      <alignment horizontal="center" vertical="center" wrapText="1"/>
    </xf>
    <xf numFmtId="0" fontId="21" fillId="29" borderId="25" xfId="0" applyNumberFormat="1" applyFont="1" applyFill="1" applyBorder="1" applyAlignment="1">
      <alignment horizontal="center" vertical="center" shrinkToFit="1"/>
    </xf>
    <xf numFmtId="0" fontId="21" fillId="29" borderId="25" xfId="0" applyNumberFormat="1" applyFont="1" applyFill="1" applyBorder="1" applyAlignment="1">
      <alignment horizontal="center" vertical="center" wrapText="1"/>
    </xf>
    <xf numFmtId="41" fontId="21" fillId="29" borderId="25" xfId="33" applyNumberFormat="1" applyFont="1" applyFill="1" applyBorder="1" applyAlignment="1">
      <alignment horizontal="center" vertical="center" wrapText="1"/>
    </xf>
    <xf numFmtId="0" fontId="26" fillId="29" borderId="25" xfId="0" applyNumberFormat="1" applyFont="1" applyFill="1" applyBorder="1" applyAlignment="1">
      <alignment horizontal="center" vertical="center"/>
    </xf>
    <xf numFmtId="41" fontId="26" fillId="29" borderId="25" xfId="33" applyNumberFormat="1" applyFont="1" applyFill="1" applyBorder="1" applyAlignment="1">
      <alignment horizontal="center" vertical="center" wrapText="1"/>
    </xf>
    <xf numFmtId="41" fontId="32" fillId="29" borderId="25" xfId="33" applyNumberFormat="1" applyFont="1" applyFill="1" applyBorder="1" applyAlignment="1">
      <alignment horizontal="center" vertical="center" wrapText="1"/>
    </xf>
    <xf numFmtId="0" fontId="32" fillId="29" borderId="25" xfId="0" applyNumberFormat="1" applyFont="1" applyFill="1" applyBorder="1" applyAlignment="1">
      <alignment horizontal="center" vertical="center" wrapText="1"/>
    </xf>
    <xf numFmtId="0" fontId="32" fillId="22" borderId="21" xfId="0" applyNumberFormat="1" applyFont="1" applyFill="1" applyBorder="1" applyAlignment="1" applyProtection="1">
      <alignment horizontal="center" vertical="center"/>
    </xf>
    <xf numFmtId="41" fontId="32" fillId="22" borderId="17" xfId="33" applyNumberFormat="1" applyFont="1" applyFill="1" applyBorder="1" applyAlignment="1" applyProtection="1">
      <alignment horizontal="right" vertical="center" shrinkToFit="1"/>
    </xf>
    <xf numFmtId="41" fontId="32" fillId="22" borderId="22" xfId="33" applyNumberFormat="1" applyFont="1" applyFill="1" applyBorder="1" applyAlignment="1" applyProtection="1">
      <alignment horizontal="right" vertical="center" shrinkToFit="1"/>
    </xf>
    <xf numFmtId="0" fontId="32" fillId="0" borderId="30" xfId="0" applyNumberFormat="1" applyFont="1" applyFill="1" applyBorder="1" applyAlignment="1" applyProtection="1">
      <alignment horizontal="center" vertical="center" shrinkToFit="1"/>
      <protection locked="0"/>
    </xf>
    <xf numFmtId="41" fontId="32" fillId="0" borderId="18" xfId="33" applyNumberFormat="1" applyFont="1" applyFill="1" applyBorder="1" applyAlignment="1" applyProtection="1">
      <alignment horizontal="right" vertical="center" shrinkToFit="1"/>
      <protection locked="0"/>
    </xf>
    <xf numFmtId="41" fontId="32" fillId="22" borderId="18" xfId="33" applyNumberFormat="1" applyFont="1" applyFill="1" applyBorder="1" applyAlignment="1" applyProtection="1">
      <alignment horizontal="right" vertical="center" shrinkToFit="1"/>
    </xf>
    <xf numFmtId="41" fontId="32" fillId="22" borderId="31" xfId="33" applyNumberFormat="1" applyFont="1" applyFill="1" applyBorder="1" applyAlignment="1" applyProtection="1">
      <alignment horizontal="right" vertical="center" shrinkToFit="1"/>
    </xf>
    <xf numFmtId="41" fontId="32" fillId="0" borderId="25" xfId="33" applyNumberFormat="1" applyFont="1" applyFill="1" applyBorder="1" applyAlignment="1" applyProtection="1">
      <alignment horizontal="right" vertical="center" shrinkToFit="1"/>
      <protection locked="0"/>
    </xf>
    <xf numFmtId="41" fontId="32" fillId="27" borderId="18" xfId="33" applyNumberFormat="1" applyFont="1" applyFill="1" applyBorder="1" applyAlignment="1" applyProtection="1">
      <alignment horizontal="right" vertical="center" shrinkToFit="1"/>
    </xf>
    <xf numFmtId="0" fontId="32" fillId="0" borderId="32" xfId="0" applyNumberFormat="1" applyFont="1" applyFill="1" applyBorder="1" applyAlignment="1" applyProtection="1">
      <alignment horizontal="center" vertical="center" shrinkToFit="1"/>
      <protection locked="0"/>
    </xf>
    <xf numFmtId="41" fontId="32" fillId="0" borderId="26" xfId="33" applyNumberFormat="1" applyFont="1" applyFill="1" applyBorder="1" applyAlignment="1" applyProtection="1">
      <alignment horizontal="right" vertical="center" shrinkToFit="1"/>
      <protection locked="0"/>
    </xf>
    <xf numFmtId="41" fontId="32" fillId="22" borderId="19" xfId="33" applyNumberFormat="1" applyFont="1" applyFill="1" applyBorder="1" applyAlignment="1" applyProtection="1">
      <alignment horizontal="right" vertical="center" shrinkToFit="1"/>
    </xf>
    <xf numFmtId="41" fontId="32" fillId="22" borderId="33" xfId="33" applyNumberFormat="1" applyFont="1" applyFill="1" applyBorder="1" applyAlignment="1" applyProtection="1">
      <alignment horizontal="right" vertical="center" shrinkToFit="1"/>
    </xf>
    <xf numFmtId="0" fontId="32" fillId="22" borderId="23" xfId="0" applyNumberFormat="1" applyFont="1" applyFill="1" applyBorder="1" applyAlignment="1" applyProtection="1">
      <alignment horizontal="center" vertical="center" wrapText="1"/>
    </xf>
    <xf numFmtId="0" fontId="21" fillId="29" borderId="68" xfId="0" applyNumberFormat="1" applyFont="1" applyFill="1" applyBorder="1" applyAlignment="1">
      <alignment horizontal="center" vertical="center"/>
    </xf>
    <xf numFmtId="41" fontId="21" fillId="0" borderId="0" xfId="33" applyNumberFormat="1" applyFont="1" applyFill="1" applyBorder="1" applyAlignment="1" applyProtection="1">
      <alignment horizontal="center" vertical="center"/>
      <protection locked="0"/>
    </xf>
    <xf numFmtId="0" fontId="21" fillId="22" borderId="73" xfId="0" applyNumberFormat="1" applyFont="1" applyFill="1" applyBorder="1" applyAlignment="1" applyProtection="1">
      <alignment horizontal="center" vertical="center" wrapText="1"/>
    </xf>
    <xf numFmtId="0" fontId="21" fillId="22" borderId="24" xfId="0" applyNumberFormat="1" applyFont="1" applyFill="1" applyBorder="1" applyAlignment="1" applyProtection="1">
      <alignment horizontal="center" vertical="center" wrapText="1"/>
    </xf>
    <xf numFmtId="0" fontId="21" fillId="30" borderId="23" xfId="0" applyNumberFormat="1" applyFont="1" applyFill="1" applyBorder="1" applyAlignment="1" applyProtection="1">
      <alignment horizontal="center" vertical="center"/>
    </xf>
    <xf numFmtId="0" fontId="21" fillId="30" borderId="60" xfId="0" applyNumberFormat="1" applyFont="1" applyFill="1" applyBorder="1" applyAlignment="1" applyProtection="1">
      <alignment horizontal="center" vertical="center"/>
    </xf>
    <xf numFmtId="41" fontId="21" fillId="30" borderId="17" xfId="33" applyNumberFormat="1" applyFont="1" applyFill="1" applyBorder="1" applyAlignment="1" applyProtection="1">
      <alignment horizontal="center" vertical="center" shrinkToFit="1"/>
    </xf>
    <xf numFmtId="0" fontId="21" fillId="30" borderId="64" xfId="0" applyNumberFormat="1" applyFont="1" applyFill="1" applyBorder="1" applyAlignment="1" applyProtection="1">
      <alignment horizontal="center" vertical="center"/>
    </xf>
    <xf numFmtId="0" fontId="21" fillId="30" borderId="24" xfId="0" applyNumberFormat="1" applyFont="1" applyFill="1" applyBorder="1" applyAlignment="1" applyProtection="1">
      <alignment horizontal="center" vertical="center"/>
    </xf>
    <xf numFmtId="41" fontId="21" fillId="30" borderId="21" xfId="33" applyNumberFormat="1" applyFont="1" applyFill="1" applyBorder="1" applyAlignment="1" applyProtection="1">
      <alignment horizontal="center" vertical="center" shrinkToFit="1"/>
    </xf>
    <xf numFmtId="41" fontId="21" fillId="30" borderId="22" xfId="33" applyNumberFormat="1" applyFont="1" applyFill="1" applyBorder="1" applyAlignment="1" applyProtection="1">
      <alignment horizontal="center" vertical="center" shrinkToFit="1"/>
    </xf>
    <xf numFmtId="0" fontId="53" fillId="0" borderId="18" xfId="44" applyNumberFormat="1" applyFont="1" applyBorder="1" applyAlignment="1" applyProtection="1">
      <alignment horizontal="center" vertical="center" shrinkToFit="1"/>
      <protection locked="0"/>
    </xf>
    <xf numFmtId="0" fontId="53" fillId="0" borderId="31" xfId="44" applyNumberFormat="1" applyFont="1" applyFill="1" applyBorder="1" applyAlignment="1" applyProtection="1">
      <alignment horizontal="center" vertical="center" shrinkToFit="1"/>
      <protection locked="0"/>
    </xf>
    <xf numFmtId="0" fontId="54" fillId="0" borderId="30" xfId="0" applyNumberFormat="1" applyFont="1" applyBorder="1" applyAlignment="1" applyProtection="1">
      <alignment horizontal="center" vertical="center"/>
      <protection locked="0"/>
    </xf>
    <xf numFmtId="0" fontId="53" fillId="0" borderId="18" xfId="44" applyNumberFormat="1" applyFont="1" applyBorder="1" applyAlignment="1" applyProtection="1">
      <alignment vertical="center" shrinkToFit="1"/>
      <protection locked="0"/>
    </xf>
    <xf numFmtId="0" fontId="53" fillId="0" borderId="18" xfId="44" applyNumberFormat="1" applyFont="1" applyFill="1" applyBorder="1" applyAlignment="1" applyProtection="1">
      <alignment horizontal="center" vertical="center" shrinkToFit="1"/>
      <protection locked="0"/>
    </xf>
    <xf numFmtId="41" fontId="53" fillId="0" borderId="18" xfId="44" applyNumberFormat="1" applyFont="1" applyBorder="1" applyAlignment="1" applyProtection="1">
      <alignment vertical="center" shrinkToFit="1"/>
      <protection locked="0"/>
    </xf>
    <xf numFmtId="0" fontId="55" fillId="0" borderId="0" xfId="0" applyNumberFormat="1" applyFont="1"/>
    <xf numFmtId="0" fontId="27" fillId="28" borderId="112" xfId="0" applyNumberFormat="1" applyFont="1" applyFill="1" applyBorder="1" applyAlignment="1">
      <alignment horizontal="center" vertical="center"/>
    </xf>
    <xf numFmtId="0" fontId="27" fillId="28" borderId="110" xfId="0" applyNumberFormat="1" applyFont="1" applyFill="1" applyBorder="1" applyAlignment="1">
      <alignment horizontal="center" vertical="center"/>
    </xf>
    <xf numFmtId="183" fontId="28" fillId="28" borderId="13" xfId="0" applyNumberFormat="1" applyFont="1" applyFill="1" applyBorder="1" applyAlignment="1">
      <alignment horizontal="right" vertical="center" shrinkToFit="1"/>
    </xf>
    <xf numFmtId="183" fontId="28" fillId="28" borderId="15" xfId="0" applyNumberFormat="1" applyFont="1" applyFill="1" applyBorder="1" applyAlignment="1">
      <alignment horizontal="right" vertical="center" shrinkToFit="1"/>
    </xf>
    <xf numFmtId="182" fontId="20" fillId="28" borderId="13" xfId="29" applyNumberFormat="1" applyFont="1" applyFill="1" applyBorder="1" applyAlignment="1">
      <alignment vertical="center" shrinkToFit="1"/>
    </xf>
    <xf numFmtId="182" fontId="20" fillId="28" borderId="118" xfId="0" applyNumberFormat="1" applyFont="1" applyFill="1" applyBorder="1" applyAlignment="1">
      <alignment vertical="center" shrinkToFit="1"/>
    </xf>
    <xf numFmtId="181" fontId="20" fillId="28" borderId="40" xfId="29" applyNumberFormat="1" applyFont="1" applyFill="1" applyBorder="1" applyAlignment="1">
      <alignment vertical="center" shrinkToFit="1"/>
    </xf>
    <xf numFmtId="181" fontId="20" fillId="28" borderId="15" xfId="29" applyNumberFormat="1" applyFont="1" applyFill="1" applyBorder="1" applyAlignment="1">
      <alignment vertical="center" shrinkToFit="1"/>
    </xf>
    <xf numFmtId="0" fontId="56" fillId="6" borderId="35" xfId="0" applyNumberFormat="1" applyFont="1" applyFill="1" applyBorder="1" applyAlignment="1">
      <alignment horizontal="center" vertical="center" shrinkToFit="1"/>
    </xf>
    <xf numFmtId="0" fontId="56" fillId="6" borderId="36" xfId="0" applyNumberFormat="1" applyFont="1" applyFill="1" applyBorder="1" applyAlignment="1">
      <alignment horizontal="center" vertical="center" shrinkToFit="1"/>
    </xf>
    <xf numFmtId="0" fontId="56" fillId="6" borderId="37" xfId="0" applyNumberFormat="1" applyFont="1" applyFill="1" applyBorder="1" applyAlignment="1">
      <alignment horizontal="center" vertical="center" shrinkToFit="1"/>
    </xf>
    <xf numFmtId="0" fontId="56" fillId="6" borderId="34" xfId="0" applyNumberFormat="1" applyFont="1" applyFill="1" applyBorder="1" applyAlignment="1">
      <alignment horizontal="center" vertical="center"/>
    </xf>
    <xf numFmtId="41" fontId="56" fillId="6" borderId="38" xfId="0" applyNumberFormat="1" applyFont="1" applyFill="1" applyBorder="1" applyAlignment="1">
      <alignment horizontal="center" vertical="center"/>
    </xf>
    <xf numFmtId="181" fontId="56" fillId="6" borderId="38" xfId="29" applyNumberFormat="1" applyFont="1" applyFill="1" applyBorder="1" applyAlignment="1">
      <alignment horizontal="center" vertical="center"/>
    </xf>
    <xf numFmtId="0" fontId="56" fillId="6" borderId="38" xfId="0" applyNumberFormat="1" applyFont="1" applyFill="1" applyBorder="1" applyAlignment="1">
      <alignment horizontal="center" vertical="center"/>
    </xf>
    <xf numFmtId="0" fontId="56" fillId="6" borderId="39" xfId="0" applyNumberFormat="1" applyFont="1" applyFill="1" applyBorder="1" applyAlignment="1">
      <alignment horizontal="center" vertical="center"/>
    </xf>
    <xf numFmtId="0" fontId="56" fillId="6" borderId="12" xfId="0" applyNumberFormat="1" applyFont="1" applyFill="1" applyBorder="1" applyAlignment="1">
      <alignment horizontal="center" vertical="center"/>
    </xf>
    <xf numFmtId="41" fontId="56" fillId="6" borderId="10" xfId="0" applyNumberFormat="1" applyFont="1" applyFill="1" applyBorder="1" applyAlignment="1">
      <alignment vertical="center"/>
    </xf>
    <xf numFmtId="0" fontId="56" fillId="6" borderId="10" xfId="0" applyNumberFormat="1" applyFont="1" applyFill="1" applyBorder="1" applyAlignment="1">
      <alignment horizontal="center" vertical="center"/>
    </xf>
    <xf numFmtId="0" fontId="56" fillId="6" borderId="11" xfId="0" applyNumberFormat="1" applyFont="1" applyFill="1" applyBorder="1" applyAlignment="1">
      <alignment horizontal="center" vertical="center"/>
    </xf>
    <xf numFmtId="0" fontId="56" fillId="6" borderId="13" xfId="0" applyNumberFormat="1" applyFont="1" applyFill="1" applyBorder="1" applyAlignment="1">
      <alignment horizontal="center" vertical="center"/>
    </xf>
    <xf numFmtId="41" fontId="56" fillId="6" borderId="40" xfId="0" applyNumberFormat="1" applyFont="1" applyFill="1" applyBorder="1" applyAlignment="1">
      <alignment vertical="center"/>
    </xf>
    <xf numFmtId="181" fontId="56" fillId="6" borderId="119" xfId="29" applyNumberFormat="1" applyFont="1" applyFill="1" applyBorder="1" applyAlignment="1">
      <alignment horizontal="center" vertical="center"/>
    </xf>
    <xf numFmtId="0" fontId="56" fillId="6" borderId="40" xfId="0" applyNumberFormat="1" applyFont="1" applyFill="1" applyBorder="1" applyAlignment="1">
      <alignment horizontal="center" vertical="center"/>
    </xf>
    <xf numFmtId="0" fontId="56" fillId="6" borderId="15" xfId="0" applyNumberFormat="1" applyFont="1" applyFill="1" applyBorder="1" applyAlignment="1">
      <alignment horizontal="center" vertical="center"/>
    </xf>
    <xf numFmtId="41" fontId="21" fillId="0" borderId="0" xfId="33" applyFont="1" applyAlignment="1" applyProtection="1">
      <alignment horizontal="center" vertical="center"/>
      <protection locked="0"/>
    </xf>
    <xf numFmtId="41" fontId="21" fillId="0" borderId="18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25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31" xfId="33" applyNumberFormat="1" applyFont="1" applyFill="1" applyBorder="1" applyAlignment="1" applyProtection="1">
      <alignment horizontal="center" vertical="center" shrinkToFit="1"/>
      <protection locked="0"/>
    </xf>
    <xf numFmtId="41" fontId="21" fillId="0" borderId="25" xfId="33" applyFont="1" applyBorder="1" applyAlignment="1">
      <alignment horizontal="right" vertical="center"/>
    </xf>
    <xf numFmtId="41" fontId="21" fillId="0" borderId="27" xfId="33" applyFont="1" applyBorder="1" applyAlignment="1">
      <alignment horizontal="right" vertical="center"/>
    </xf>
    <xf numFmtId="41" fontId="21" fillId="0" borderId="25" xfId="33" applyFont="1" applyBorder="1" applyAlignment="1">
      <alignment horizontal="center" vertical="center"/>
    </xf>
    <xf numFmtId="41" fontId="21" fillId="0" borderId="27" xfId="33" applyFont="1" applyBorder="1" applyAlignment="1">
      <alignment horizontal="center" vertical="center"/>
    </xf>
    <xf numFmtId="41" fontId="21" fillId="0" borderId="25" xfId="33" applyFont="1" applyFill="1" applyBorder="1" applyAlignment="1">
      <alignment horizontal="right" vertical="center"/>
    </xf>
    <xf numFmtId="41" fontId="21" fillId="0" borderId="27" xfId="33" applyFont="1" applyFill="1" applyBorder="1" applyAlignment="1">
      <alignment horizontal="right" vertical="center"/>
    </xf>
    <xf numFmtId="41" fontId="26" fillId="0" borderId="25" xfId="33" applyFont="1" applyFill="1" applyBorder="1" applyAlignment="1">
      <alignment horizontal="right" vertical="center"/>
    </xf>
    <xf numFmtId="41" fontId="26" fillId="0" borderId="27" xfId="33" applyFont="1" applyFill="1" applyBorder="1" applyAlignment="1">
      <alignment horizontal="right" vertical="center"/>
    </xf>
    <xf numFmtId="41" fontId="21" fillId="0" borderId="25" xfId="33" applyFont="1" applyFill="1" applyBorder="1" applyAlignment="1">
      <alignment horizontal="right" vertical="center" shrinkToFit="1"/>
    </xf>
    <xf numFmtId="41" fontId="26" fillId="0" borderId="25" xfId="33" applyFont="1" applyFill="1" applyBorder="1" applyAlignment="1">
      <alignment vertical="center"/>
    </xf>
    <xf numFmtId="41" fontId="26" fillId="0" borderId="25" xfId="33" applyFont="1" applyFill="1" applyBorder="1" applyAlignment="1">
      <alignment vertical="center" shrinkToFit="1"/>
    </xf>
    <xf numFmtId="41" fontId="26" fillId="0" borderId="27" xfId="33" applyFont="1" applyFill="1" applyBorder="1" applyAlignment="1">
      <alignment vertical="center"/>
    </xf>
    <xf numFmtId="41" fontId="26" fillId="0" borderId="25" xfId="33" applyFont="1" applyBorder="1" applyAlignment="1">
      <alignment horizontal="right" vertical="center"/>
    </xf>
    <xf numFmtId="41" fontId="26" fillId="0" borderId="27" xfId="33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right"/>
    </xf>
    <xf numFmtId="0" fontId="47" fillId="0" borderId="0" xfId="0" applyNumberFormat="1" applyFont="1" applyAlignment="1" applyProtection="1">
      <alignment horizontal="center" vertical="center"/>
      <protection locked="0"/>
    </xf>
    <xf numFmtId="0" fontId="45" fillId="24" borderId="113" xfId="0" applyNumberFormat="1" applyFont="1" applyFill="1" applyBorder="1" applyAlignment="1">
      <alignment horizontal="left" vertical="center" wrapText="1"/>
    </xf>
    <xf numFmtId="0" fontId="45" fillId="24" borderId="114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56" fillId="6" borderId="51" xfId="0" applyNumberFormat="1" applyFont="1" applyFill="1" applyBorder="1" applyAlignment="1">
      <alignment horizontal="center" vertical="center"/>
    </xf>
    <xf numFmtId="0" fontId="56" fillId="6" borderId="52" xfId="0" applyNumberFormat="1" applyFont="1" applyFill="1" applyBorder="1" applyAlignment="1">
      <alignment horizontal="center" vertical="center"/>
    </xf>
    <xf numFmtId="0" fontId="56" fillId="6" borderId="55" xfId="0" applyNumberFormat="1" applyFont="1" applyFill="1" applyBorder="1" applyAlignment="1">
      <alignment horizontal="center" vertical="center"/>
    </xf>
    <xf numFmtId="0" fontId="56" fillId="6" borderId="87" xfId="0" applyNumberFormat="1" applyFont="1" applyFill="1" applyBorder="1" applyAlignment="1">
      <alignment horizontal="center" vertical="center"/>
    </xf>
    <xf numFmtId="0" fontId="56" fillId="6" borderId="88" xfId="0" applyNumberFormat="1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right"/>
    </xf>
    <xf numFmtId="0" fontId="21" fillId="22" borderId="83" xfId="0" applyNumberFormat="1" applyFont="1" applyFill="1" applyBorder="1" applyAlignment="1">
      <alignment horizontal="center" vertical="center" wrapText="1"/>
    </xf>
    <xf numFmtId="0" fontId="21" fillId="22" borderId="84" xfId="0" applyNumberFormat="1" applyFont="1" applyFill="1" applyBorder="1" applyAlignment="1">
      <alignment horizontal="center" vertical="center" wrapText="1"/>
    </xf>
    <xf numFmtId="0" fontId="21" fillId="22" borderId="85" xfId="0" applyNumberFormat="1" applyFont="1" applyFill="1" applyBorder="1" applyAlignment="1">
      <alignment horizontal="center" vertical="center"/>
    </xf>
    <xf numFmtId="0" fontId="21" fillId="22" borderId="89" xfId="0" applyNumberFormat="1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horizontal="left" vertical="center"/>
    </xf>
    <xf numFmtId="0" fontId="21" fillId="22" borderId="85" xfId="0" applyNumberFormat="1" applyFont="1" applyFill="1" applyBorder="1" applyAlignment="1" applyProtection="1">
      <alignment horizontal="center" vertical="center"/>
    </xf>
    <xf numFmtId="0" fontId="21" fillId="22" borderId="89" xfId="0" applyNumberFormat="1" applyFont="1" applyFill="1" applyBorder="1" applyAlignment="1" applyProtection="1">
      <alignment horizontal="center" vertical="center"/>
    </xf>
    <xf numFmtId="0" fontId="21" fillId="22" borderId="83" xfId="0" applyNumberFormat="1" applyFont="1" applyFill="1" applyBorder="1" applyAlignment="1" applyProtection="1">
      <alignment horizontal="center" vertical="center" wrapText="1"/>
    </xf>
    <xf numFmtId="0" fontId="21" fillId="22" borderId="84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Alignment="1">
      <alignment horizontal="left" vertical="center"/>
    </xf>
    <xf numFmtId="0" fontId="24" fillId="0" borderId="50" xfId="0" applyNumberFormat="1" applyFont="1" applyBorder="1" applyAlignment="1">
      <alignment horizontal="left" vertical="center" shrinkToFit="1"/>
    </xf>
    <xf numFmtId="0" fontId="21" fillId="0" borderId="0" xfId="0" applyNumberFormat="1" applyFont="1" applyBorder="1" applyAlignment="1">
      <alignment horizontal="right" shrinkToFit="1"/>
    </xf>
    <xf numFmtId="0" fontId="26" fillId="22" borderId="83" xfId="0" applyNumberFormat="1" applyFont="1" applyFill="1" applyBorder="1" applyAlignment="1" applyProtection="1">
      <alignment horizontal="center" vertical="center" wrapText="1"/>
    </xf>
    <xf numFmtId="0" fontId="26" fillId="22" borderId="84" xfId="0" applyNumberFormat="1" applyFont="1" applyFill="1" applyBorder="1" applyAlignment="1" applyProtection="1">
      <alignment horizontal="center" vertical="center" wrapText="1"/>
    </xf>
    <xf numFmtId="0" fontId="26" fillId="22" borderId="56" xfId="0" applyNumberFormat="1" applyFont="1" applyFill="1" applyBorder="1" applyAlignment="1" applyProtection="1">
      <alignment horizontal="center" vertical="center"/>
    </xf>
    <xf numFmtId="0" fontId="26" fillId="22" borderId="90" xfId="0" applyNumberFormat="1" applyFont="1" applyFill="1" applyBorder="1" applyAlignment="1" applyProtection="1">
      <alignment horizontal="center" vertical="center"/>
    </xf>
    <xf numFmtId="0" fontId="26" fillId="22" borderId="56" xfId="0" applyNumberFormat="1" applyFont="1" applyFill="1" applyBorder="1" applyAlignment="1" applyProtection="1">
      <alignment horizontal="center" vertical="center" wrapText="1"/>
    </xf>
    <xf numFmtId="0" fontId="26" fillId="22" borderId="85" xfId="0" applyNumberFormat="1" applyFont="1" applyFill="1" applyBorder="1" applyAlignment="1" applyProtection="1">
      <alignment horizontal="center" vertical="center"/>
    </xf>
    <xf numFmtId="0" fontId="26" fillId="22" borderId="86" xfId="0" applyNumberFormat="1" applyFont="1" applyFill="1" applyBorder="1" applyAlignment="1" applyProtection="1">
      <alignment horizontal="center" vertical="center"/>
    </xf>
    <xf numFmtId="0" fontId="26" fillId="22" borderId="81" xfId="0" applyNumberFormat="1" applyFont="1" applyFill="1" applyBorder="1" applyAlignment="1" applyProtection="1">
      <alignment horizontal="center" vertical="center"/>
    </xf>
    <xf numFmtId="0" fontId="26" fillId="22" borderId="91" xfId="0" applyNumberFormat="1" applyFont="1" applyFill="1" applyBorder="1" applyAlignment="1" applyProtection="1">
      <alignment horizontal="center" vertical="center"/>
    </xf>
    <xf numFmtId="0" fontId="21" fillId="22" borderId="56" xfId="0" applyNumberFormat="1" applyFont="1" applyFill="1" applyBorder="1" applyAlignment="1" applyProtection="1">
      <alignment horizontal="center" vertical="center"/>
    </xf>
    <xf numFmtId="0" fontId="21" fillId="22" borderId="57" xfId="0" applyNumberFormat="1" applyFont="1" applyFill="1" applyBorder="1" applyAlignment="1" applyProtection="1">
      <alignment horizontal="center" vertical="center"/>
    </xf>
    <xf numFmtId="0" fontId="21" fillId="22" borderId="85" xfId="0" applyNumberFormat="1" applyFont="1" applyFill="1" applyBorder="1" applyAlignment="1" applyProtection="1">
      <alignment horizontal="center" vertical="center" shrinkToFit="1"/>
    </xf>
    <xf numFmtId="0" fontId="21" fillId="22" borderId="86" xfId="0" applyNumberFormat="1" applyFont="1" applyFill="1" applyBorder="1" applyAlignment="1" applyProtection="1">
      <alignment horizontal="center" vertical="center" shrinkToFit="1"/>
    </xf>
    <xf numFmtId="0" fontId="21" fillId="22" borderId="27" xfId="0" applyNumberFormat="1" applyFont="1" applyFill="1" applyBorder="1" applyAlignment="1" applyProtection="1">
      <alignment horizontal="center" vertical="center" shrinkToFit="1"/>
    </xf>
    <xf numFmtId="0" fontId="21" fillId="22" borderId="24" xfId="0" applyNumberFormat="1" applyFont="1" applyFill="1" applyBorder="1" applyAlignment="1" applyProtection="1">
      <alignment horizontal="center" vertical="center" shrinkToFit="1"/>
    </xf>
    <xf numFmtId="0" fontId="21" fillId="22" borderId="25" xfId="0" applyNumberFormat="1" applyFont="1" applyFill="1" applyBorder="1" applyAlignment="1" applyProtection="1">
      <alignment horizontal="center" vertical="center" shrinkToFit="1"/>
    </xf>
    <xf numFmtId="0" fontId="21" fillId="22" borderId="23" xfId="0" applyNumberFormat="1" applyFont="1" applyFill="1" applyBorder="1" applyAlignment="1" applyProtection="1">
      <alignment horizontal="center" vertical="center" shrinkToFit="1"/>
    </xf>
    <xf numFmtId="0" fontId="21" fillId="22" borderId="80" xfId="0" applyNumberFormat="1" applyFont="1" applyFill="1" applyBorder="1" applyAlignment="1" applyProtection="1">
      <alignment horizontal="center" vertical="center" shrinkToFit="1"/>
    </xf>
    <xf numFmtId="0" fontId="21" fillId="22" borderId="81" xfId="0" applyNumberFormat="1" applyFont="1" applyFill="1" applyBorder="1" applyAlignment="1" applyProtection="1">
      <alignment horizontal="center" vertical="center" shrinkToFit="1"/>
    </xf>
    <xf numFmtId="0" fontId="21" fillId="22" borderId="82" xfId="0" applyNumberFormat="1" applyFont="1" applyFill="1" applyBorder="1" applyAlignment="1" applyProtection="1">
      <alignment horizontal="center" vertical="center" shrinkToFit="1"/>
    </xf>
    <xf numFmtId="0" fontId="21" fillId="22" borderId="42" xfId="0" applyNumberFormat="1" applyFont="1" applyFill="1" applyBorder="1" applyAlignment="1" applyProtection="1">
      <alignment horizontal="center" vertical="center" shrinkToFit="1"/>
    </xf>
    <xf numFmtId="0" fontId="21" fillId="22" borderId="60" xfId="0" applyNumberFormat="1" applyFont="1" applyFill="1" applyBorder="1" applyAlignment="1" applyProtection="1">
      <alignment horizontal="center" vertical="center" shrinkToFit="1"/>
    </xf>
    <xf numFmtId="0" fontId="21" fillId="22" borderId="68" xfId="0" applyNumberFormat="1" applyFont="1" applyFill="1" applyBorder="1" applyAlignment="1" applyProtection="1">
      <alignment horizontal="center" vertical="center" shrinkToFit="1"/>
    </xf>
    <xf numFmtId="0" fontId="21" fillId="22" borderId="90" xfId="0" applyNumberFormat="1" applyFont="1" applyFill="1" applyBorder="1" applyAlignment="1" applyProtection="1">
      <alignment horizontal="center" vertical="center" shrinkToFit="1"/>
    </xf>
    <xf numFmtId="0" fontId="24" fillId="0" borderId="50" xfId="0" applyNumberFormat="1" applyFont="1" applyFill="1" applyBorder="1" applyAlignment="1">
      <alignment horizontal="left" vertical="center"/>
    </xf>
    <xf numFmtId="0" fontId="21" fillId="22" borderId="78" xfId="0" applyNumberFormat="1" applyFont="1" applyFill="1" applyBorder="1" applyAlignment="1" applyProtection="1">
      <alignment horizontal="center" vertical="center" wrapText="1"/>
    </xf>
    <xf numFmtId="0" fontId="21" fillId="22" borderId="65" xfId="0" applyNumberFormat="1" applyFont="1" applyFill="1" applyBorder="1" applyAlignment="1" applyProtection="1">
      <alignment horizontal="center" vertical="center"/>
    </xf>
    <xf numFmtId="0" fontId="21" fillId="22" borderId="90" xfId="0" applyNumberFormat="1" applyFont="1" applyFill="1" applyBorder="1" applyAlignment="1" applyProtection="1">
      <alignment horizontal="center" vertical="center"/>
    </xf>
    <xf numFmtId="0" fontId="21" fillId="22" borderId="54" xfId="0" applyNumberFormat="1" applyFont="1" applyFill="1" applyBorder="1" applyAlignment="1" applyProtection="1">
      <alignment horizontal="center" vertical="center" shrinkToFit="1"/>
    </xf>
    <xf numFmtId="0" fontId="21" fillId="22" borderId="64" xfId="0" applyNumberFormat="1" applyFont="1" applyFill="1" applyBorder="1" applyAlignment="1" applyProtection="1">
      <alignment horizontal="center" vertical="center" shrinkToFit="1"/>
    </xf>
    <xf numFmtId="0" fontId="21" fillId="22" borderId="27" xfId="0" applyNumberFormat="1" applyFont="1" applyFill="1" applyBorder="1" applyAlignment="1" applyProtection="1">
      <alignment horizontal="center" vertical="center"/>
    </xf>
    <xf numFmtId="0" fontId="21" fillId="22" borderId="24" xfId="0" applyNumberFormat="1" applyFont="1" applyFill="1" applyBorder="1" applyAlignment="1" applyProtection="1">
      <alignment horizontal="center" vertical="center"/>
    </xf>
    <xf numFmtId="0" fontId="21" fillId="22" borderId="54" xfId="0" applyNumberFormat="1" applyFont="1" applyFill="1" applyBorder="1" applyAlignment="1" applyProtection="1">
      <alignment horizontal="center" vertical="center"/>
    </xf>
    <xf numFmtId="0" fontId="21" fillId="22" borderId="64" xfId="0" applyNumberFormat="1" applyFont="1" applyFill="1" applyBorder="1" applyAlignment="1" applyProtection="1">
      <alignment horizontal="center" vertical="center"/>
    </xf>
    <xf numFmtId="0" fontId="21" fillId="22" borderId="92" xfId="0" applyNumberFormat="1" applyFont="1" applyFill="1" applyBorder="1" applyAlignment="1" applyProtection="1">
      <alignment horizontal="center" vertical="center"/>
    </xf>
    <xf numFmtId="0" fontId="21" fillId="22" borderId="80" xfId="0" applyNumberFormat="1" applyFont="1" applyFill="1" applyBorder="1" applyAlignment="1" applyProtection="1">
      <alignment horizontal="center" vertical="center"/>
    </xf>
    <xf numFmtId="0" fontId="21" fillId="22" borderId="81" xfId="0" applyNumberFormat="1" applyFont="1" applyFill="1" applyBorder="1" applyAlignment="1" applyProtection="1">
      <alignment horizontal="center" vertical="center"/>
    </xf>
    <xf numFmtId="0" fontId="21" fillId="22" borderId="82" xfId="0" applyNumberFormat="1" applyFont="1" applyFill="1" applyBorder="1" applyAlignment="1" applyProtection="1">
      <alignment horizontal="center" vertical="center"/>
    </xf>
    <xf numFmtId="0" fontId="24" fillId="0" borderId="50" xfId="0" applyNumberFormat="1" applyFont="1" applyBorder="1" applyAlignment="1">
      <alignment horizontal="left" vertical="center"/>
    </xf>
    <xf numFmtId="0" fontId="21" fillId="22" borderId="25" xfId="0" applyNumberFormat="1" applyFont="1" applyFill="1" applyBorder="1" applyAlignment="1" applyProtection="1">
      <alignment horizontal="center" vertical="center"/>
    </xf>
    <xf numFmtId="0" fontId="21" fillId="22" borderId="23" xfId="0" applyNumberFormat="1" applyFont="1" applyFill="1" applyBorder="1" applyAlignment="1" applyProtection="1">
      <alignment horizontal="center" vertical="center"/>
    </xf>
    <xf numFmtId="0" fontId="21" fillId="22" borderId="25" xfId="0" applyNumberFormat="1" applyFont="1" applyFill="1" applyBorder="1" applyAlignment="1" applyProtection="1">
      <alignment horizontal="center" vertical="center" wrapText="1"/>
    </xf>
    <xf numFmtId="0" fontId="21" fillId="22" borderId="86" xfId="0" applyNumberFormat="1" applyFont="1" applyFill="1" applyBorder="1" applyAlignment="1" applyProtection="1">
      <alignment horizontal="center" vertical="center"/>
    </xf>
    <xf numFmtId="0" fontId="21" fillId="22" borderId="42" xfId="0" applyNumberFormat="1" applyFont="1" applyFill="1" applyBorder="1" applyAlignment="1" applyProtection="1">
      <alignment horizontal="center" vertical="center"/>
    </xf>
    <xf numFmtId="0" fontId="21" fillId="22" borderId="68" xfId="0" applyNumberFormat="1" applyFont="1" applyFill="1" applyBorder="1" applyAlignment="1" applyProtection="1">
      <alignment horizontal="center" vertical="center"/>
    </xf>
    <xf numFmtId="0" fontId="21" fillId="22" borderId="68" xfId="0" applyNumberFormat="1" applyFont="1" applyFill="1" applyBorder="1" applyAlignment="1" applyProtection="1">
      <alignment horizontal="center" vertical="center" wrapText="1"/>
    </xf>
    <xf numFmtId="0" fontId="21" fillId="22" borderId="17" xfId="0" applyNumberFormat="1" applyFont="1" applyFill="1" applyBorder="1" applyAlignment="1" applyProtection="1">
      <alignment horizontal="center" vertical="center"/>
    </xf>
    <xf numFmtId="177" fontId="21" fillId="22" borderId="69" xfId="0" applyNumberFormat="1" applyFont="1" applyFill="1" applyBorder="1" applyAlignment="1" applyProtection="1">
      <alignment horizontal="center" vertical="center"/>
    </xf>
    <xf numFmtId="177" fontId="21" fillId="22" borderId="22" xfId="0" applyNumberFormat="1" applyFont="1" applyFill="1" applyBorder="1" applyAlignment="1" applyProtection="1">
      <alignment horizontal="center" vertical="center"/>
    </xf>
    <xf numFmtId="0" fontId="21" fillId="22" borderId="93" xfId="0" applyNumberFormat="1" applyFont="1" applyFill="1" applyBorder="1" applyAlignment="1" applyProtection="1">
      <alignment horizontal="center" vertical="center"/>
    </xf>
    <xf numFmtId="0" fontId="21" fillId="22" borderId="21" xfId="0" applyNumberFormat="1" applyFont="1" applyFill="1" applyBorder="1" applyAlignment="1" applyProtection="1">
      <alignment horizontal="center" vertical="center" wrapText="1"/>
    </xf>
    <xf numFmtId="0" fontId="21" fillId="22" borderId="92" xfId="0" applyNumberFormat="1" applyFont="1" applyFill="1" applyBorder="1" applyAlignment="1">
      <alignment horizontal="center" vertical="center"/>
    </xf>
    <xf numFmtId="0" fontId="21" fillId="27" borderId="93" xfId="0" applyNumberFormat="1" applyFont="1" applyFill="1" applyBorder="1" applyAlignment="1">
      <alignment horizontal="center" vertical="center" wrapText="1"/>
    </xf>
    <xf numFmtId="0" fontId="21" fillId="27" borderId="84" xfId="0" applyNumberFormat="1" applyFont="1" applyFill="1" applyBorder="1" applyAlignment="1">
      <alignment horizontal="center" vertical="center"/>
    </xf>
    <xf numFmtId="0" fontId="21" fillId="27" borderId="25" xfId="0" applyNumberFormat="1" applyFont="1" applyFill="1" applyBorder="1" applyAlignment="1" applyProtection="1">
      <alignment horizontal="center" vertical="center" wrapText="1"/>
    </xf>
    <xf numFmtId="0" fontId="21" fillId="27" borderId="23" xfId="0" applyNumberFormat="1" applyFont="1" applyFill="1" applyBorder="1" applyAlignment="1" applyProtection="1">
      <alignment horizontal="center" vertical="center"/>
    </xf>
    <xf numFmtId="0" fontId="21" fillId="27" borderId="68" xfId="0" applyNumberFormat="1" applyFont="1" applyFill="1" applyBorder="1" applyAlignment="1">
      <alignment horizontal="center" vertical="center"/>
    </xf>
    <xf numFmtId="0" fontId="21" fillId="27" borderId="90" xfId="0" applyNumberFormat="1" applyFont="1" applyFill="1" applyBorder="1" applyAlignment="1">
      <alignment horizontal="center" vertical="center"/>
    </xf>
    <xf numFmtId="0" fontId="21" fillId="22" borderId="27" xfId="0" applyNumberFormat="1" applyFont="1" applyFill="1" applyBorder="1" applyAlignment="1">
      <alignment horizontal="center" vertical="center"/>
    </xf>
    <xf numFmtId="0" fontId="21" fillId="22" borderId="24" xfId="0" applyNumberFormat="1" applyFont="1" applyFill="1" applyBorder="1" applyAlignment="1">
      <alignment horizontal="center" vertical="center"/>
    </xf>
    <xf numFmtId="0" fontId="21" fillId="22" borderId="93" xfId="0" applyNumberFormat="1" applyFont="1" applyFill="1" applyBorder="1" applyAlignment="1" applyProtection="1">
      <alignment horizontal="center" vertical="center" wrapText="1"/>
    </xf>
    <xf numFmtId="0" fontId="21" fillId="22" borderId="84" xfId="0" applyNumberFormat="1" applyFont="1" applyFill="1" applyBorder="1" applyAlignment="1" applyProtection="1">
      <alignment horizontal="center" vertical="center"/>
    </xf>
    <xf numFmtId="0" fontId="21" fillId="27" borderId="85" xfId="0" applyNumberFormat="1" applyFont="1" applyFill="1" applyBorder="1" applyAlignment="1" applyProtection="1">
      <alignment horizontal="center" vertical="center"/>
    </xf>
    <xf numFmtId="0" fontId="21" fillId="27" borderId="86" xfId="0" applyNumberFormat="1" applyFont="1" applyFill="1" applyBorder="1" applyAlignment="1" applyProtection="1">
      <alignment horizontal="center" vertical="center"/>
    </xf>
    <xf numFmtId="0" fontId="21" fillId="30" borderId="80" xfId="0" applyNumberFormat="1" applyFont="1" applyFill="1" applyBorder="1" applyAlignment="1" applyProtection="1">
      <alignment horizontal="center" vertical="center" shrinkToFit="1"/>
    </xf>
    <xf numFmtId="0" fontId="21" fillId="30" borderId="81" xfId="0" applyNumberFormat="1" applyFont="1" applyFill="1" applyBorder="1" applyAlignment="1" applyProtection="1">
      <alignment horizontal="center" vertical="center" shrinkToFit="1"/>
    </xf>
    <xf numFmtId="0" fontId="21" fillId="30" borderId="82" xfId="0" applyNumberFormat="1" applyFont="1" applyFill="1" applyBorder="1" applyAlignment="1" applyProtection="1">
      <alignment horizontal="center" vertical="center" shrinkToFit="1"/>
    </xf>
    <xf numFmtId="0" fontId="21" fillId="30" borderId="25" xfId="0" applyNumberFormat="1" applyFont="1" applyFill="1" applyBorder="1" applyAlignment="1" applyProtection="1">
      <alignment horizontal="center" vertical="center"/>
    </xf>
    <xf numFmtId="0" fontId="21" fillId="30" borderId="42" xfId="0" applyNumberFormat="1" applyFont="1" applyFill="1" applyBorder="1" applyAlignment="1" applyProtection="1">
      <alignment horizontal="center" vertical="center"/>
    </xf>
    <xf numFmtId="0" fontId="21" fillId="30" borderId="54" xfId="0" applyNumberFormat="1" applyFont="1" applyFill="1" applyBorder="1" applyAlignment="1" applyProtection="1">
      <alignment horizontal="center" vertical="center"/>
    </xf>
    <xf numFmtId="0" fontId="21" fillId="30" borderId="27" xfId="0" applyNumberFormat="1" applyFont="1" applyFill="1" applyBorder="1" applyAlignment="1" applyProtection="1">
      <alignment horizontal="center" vertical="center"/>
    </xf>
    <xf numFmtId="0" fontId="21" fillId="0" borderId="50" xfId="0" applyNumberFormat="1" applyFont="1" applyBorder="1" applyAlignment="1">
      <alignment horizontal="right"/>
    </xf>
    <xf numFmtId="176" fontId="32" fillId="22" borderId="68" xfId="33" applyNumberFormat="1" applyFont="1" applyFill="1" applyBorder="1" applyAlignment="1" applyProtection="1">
      <alignment horizontal="center" vertical="center" wrapText="1"/>
    </xf>
    <xf numFmtId="176" fontId="32" fillId="22" borderId="90" xfId="33" applyNumberFormat="1" applyFont="1" applyFill="1" applyBorder="1" applyAlignment="1" applyProtection="1">
      <alignment horizontal="center" vertical="center" wrapText="1"/>
    </xf>
    <xf numFmtId="176" fontId="32" fillId="22" borderId="68" xfId="0" applyNumberFormat="1" applyFont="1" applyFill="1" applyBorder="1" applyAlignment="1" applyProtection="1">
      <alignment horizontal="center" vertical="center" wrapText="1"/>
    </xf>
    <xf numFmtId="176" fontId="32" fillId="22" borderId="90" xfId="0" applyNumberFormat="1" applyFont="1" applyFill="1" applyBorder="1" applyAlignment="1" applyProtection="1">
      <alignment horizontal="center" vertical="center"/>
    </xf>
    <xf numFmtId="0" fontId="32" fillId="22" borderId="42" xfId="0" applyNumberFormat="1" applyFont="1" applyFill="1" applyBorder="1" applyAlignment="1" applyProtection="1">
      <alignment horizontal="center" vertical="center"/>
    </xf>
    <xf numFmtId="0" fontId="32" fillId="22" borderId="45" xfId="0" applyNumberFormat="1" applyFont="1" applyFill="1" applyBorder="1" applyAlignment="1" applyProtection="1">
      <alignment horizontal="center" vertical="center"/>
    </xf>
    <xf numFmtId="0" fontId="32" fillId="22" borderId="83" xfId="0" applyNumberFormat="1" applyFont="1" applyFill="1" applyBorder="1" applyAlignment="1" applyProtection="1">
      <alignment horizontal="center" vertical="center" wrapText="1"/>
    </xf>
    <xf numFmtId="0" fontId="32" fillId="22" borderId="78" xfId="0" applyNumberFormat="1" applyFont="1" applyFill="1" applyBorder="1" applyAlignment="1" applyProtection="1">
      <alignment horizontal="center" vertical="center" wrapText="1"/>
    </xf>
    <xf numFmtId="0" fontId="32" fillId="22" borderId="84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/>
    </xf>
    <xf numFmtId="176" fontId="32" fillId="22" borderId="101" xfId="33" applyNumberFormat="1" applyFont="1" applyFill="1" applyBorder="1" applyAlignment="1" applyProtection="1">
      <alignment horizontal="center" vertical="center" wrapText="1"/>
    </xf>
    <xf numFmtId="176" fontId="32" fillId="22" borderId="102" xfId="33" applyNumberFormat="1" applyFont="1" applyFill="1" applyBorder="1" applyAlignment="1" applyProtection="1">
      <alignment horizontal="center" vertical="center" wrapText="1"/>
    </xf>
    <xf numFmtId="176" fontId="32" fillId="22" borderId="96" xfId="0" applyNumberFormat="1" applyFont="1" applyFill="1" applyBorder="1" applyAlignment="1" applyProtection="1">
      <alignment horizontal="center" vertical="center" wrapText="1"/>
    </xf>
    <xf numFmtId="176" fontId="32" fillId="22" borderId="75" xfId="0" applyNumberFormat="1" applyFont="1" applyFill="1" applyBorder="1" applyAlignment="1" applyProtection="1">
      <alignment horizontal="center" vertical="center"/>
    </xf>
    <xf numFmtId="0" fontId="32" fillId="22" borderId="85" xfId="0" applyNumberFormat="1" applyFont="1" applyFill="1" applyBorder="1" applyAlignment="1" applyProtection="1">
      <alignment horizontal="center" vertical="center"/>
    </xf>
    <xf numFmtId="176" fontId="32" fillId="22" borderId="94" xfId="0" applyNumberFormat="1" applyFont="1" applyFill="1" applyBorder="1" applyAlignment="1" applyProtection="1">
      <alignment horizontal="center" vertical="center" wrapText="1"/>
    </xf>
    <xf numFmtId="176" fontId="32" fillId="22" borderId="95" xfId="0" applyNumberFormat="1" applyFont="1" applyFill="1" applyBorder="1" applyAlignment="1" applyProtection="1">
      <alignment horizontal="center" vertical="center"/>
    </xf>
    <xf numFmtId="0" fontId="32" fillId="22" borderId="56" xfId="0" applyNumberFormat="1" applyFont="1" applyFill="1" applyBorder="1" applyAlignment="1" applyProtection="1">
      <alignment horizontal="center" vertical="center"/>
    </xf>
    <xf numFmtId="0" fontId="32" fillId="22" borderId="89" xfId="0" applyNumberFormat="1" applyFont="1" applyFill="1" applyBorder="1" applyAlignment="1" applyProtection="1">
      <alignment horizontal="center" vertical="center"/>
    </xf>
    <xf numFmtId="176" fontId="32" fillId="22" borderId="97" xfId="0" applyNumberFormat="1" applyFont="1" applyFill="1" applyBorder="1" applyAlignment="1" applyProtection="1">
      <alignment horizontal="center" vertical="center" wrapText="1"/>
    </xf>
    <xf numFmtId="176" fontId="32" fillId="22" borderId="98" xfId="0" applyNumberFormat="1" applyFont="1" applyFill="1" applyBorder="1" applyAlignment="1" applyProtection="1">
      <alignment horizontal="center" vertical="center"/>
    </xf>
    <xf numFmtId="176" fontId="32" fillId="22" borderId="99" xfId="33" applyNumberFormat="1" applyFont="1" applyFill="1" applyBorder="1" applyAlignment="1" applyProtection="1">
      <alignment horizontal="center" vertical="center" wrapText="1"/>
    </xf>
    <xf numFmtId="176" fontId="32" fillId="22" borderId="100" xfId="33" applyNumberFormat="1" applyFont="1" applyFill="1" applyBorder="1" applyAlignment="1" applyProtection="1">
      <alignment horizontal="center" vertical="center" wrapText="1"/>
    </xf>
    <xf numFmtId="0" fontId="32" fillId="22" borderId="54" xfId="0" applyNumberFormat="1" applyFont="1" applyFill="1" applyBorder="1" applyAlignment="1" applyProtection="1">
      <alignment horizontal="center" vertical="center" wrapText="1"/>
    </xf>
    <xf numFmtId="0" fontId="32" fillId="22" borderId="64" xfId="0" applyNumberFormat="1" applyFont="1" applyFill="1" applyBorder="1" applyAlignment="1" applyProtection="1">
      <alignment horizontal="center" vertical="center"/>
    </xf>
    <xf numFmtId="0" fontId="32" fillId="22" borderId="25" xfId="0" applyNumberFormat="1" applyFont="1" applyFill="1" applyBorder="1" applyAlignment="1" applyProtection="1">
      <alignment horizontal="center" vertical="center" wrapText="1"/>
    </xf>
    <xf numFmtId="0" fontId="32" fillId="22" borderId="23" xfId="0" applyNumberFormat="1" applyFont="1" applyFill="1" applyBorder="1" applyAlignment="1" applyProtection="1">
      <alignment horizontal="center" vertical="center"/>
    </xf>
    <xf numFmtId="0" fontId="21" fillId="22" borderId="103" xfId="0" applyNumberFormat="1" applyFont="1" applyFill="1" applyBorder="1" applyAlignment="1" applyProtection="1">
      <alignment horizontal="center" vertical="center" wrapText="1"/>
    </xf>
    <xf numFmtId="0" fontId="21" fillId="22" borderId="105" xfId="0" applyNumberFormat="1" applyFont="1" applyFill="1" applyBorder="1" applyAlignment="1" applyProtection="1">
      <alignment horizontal="center" vertical="center"/>
    </xf>
    <xf numFmtId="179" fontId="33" fillId="0" borderId="0" xfId="44" applyNumberFormat="1" applyFont="1" applyAlignment="1">
      <alignment horizontal="center"/>
    </xf>
    <xf numFmtId="179" fontId="30" fillId="0" borderId="0" xfId="44" applyNumberFormat="1" applyFont="1" applyAlignment="1">
      <alignment horizontal="left" vertical="center"/>
    </xf>
    <xf numFmtId="0" fontId="26" fillId="22" borderId="85" xfId="44" applyNumberFormat="1" applyFont="1" applyFill="1" applyBorder="1" applyAlignment="1">
      <alignment horizontal="center" vertical="center" shrinkToFit="1"/>
    </xf>
    <xf numFmtId="0" fontId="26" fillId="22" borderId="23" xfId="44" applyNumberFormat="1" applyFont="1" applyFill="1" applyBorder="1" applyAlignment="1">
      <alignment horizontal="center" vertical="center" shrinkToFit="1"/>
    </xf>
    <xf numFmtId="0" fontId="26" fillId="22" borderId="89" xfId="44" applyNumberFormat="1" applyFont="1" applyFill="1" applyBorder="1" applyAlignment="1">
      <alignment horizontal="center" vertical="center" wrapText="1"/>
    </xf>
    <xf numFmtId="0" fontId="26" fillId="22" borderId="24" xfId="44" applyNumberFormat="1" applyFont="1" applyFill="1" applyBorder="1" applyAlignment="1">
      <alignment horizontal="center" vertical="center" wrapText="1"/>
    </xf>
    <xf numFmtId="0" fontId="26" fillId="22" borderId="83" xfId="44" applyNumberFormat="1" applyFont="1" applyFill="1" applyBorder="1" applyAlignment="1">
      <alignment horizontal="center" vertical="center" wrapText="1"/>
    </xf>
    <xf numFmtId="0" fontId="26" fillId="22" borderId="84" xfId="44" applyNumberFormat="1" applyFont="1" applyFill="1" applyBorder="1" applyAlignment="1">
      <alignment horizontal="center" vertical="center" wrapText="1"/>
    </xf>
    <xf numFmtId="0" fontId="26" fillId="22" borderId="85" xfId="44" applyNumberFormat="1" applyFont="1" applyFill="1" applyBorder="1" applyAlignment="1">
      <alignment horizontal="center" vertical="center" wrapText="1"/>
    </xf>
    <xf numFmtId="0" fontId="26" fillId="22" borderId="23" xfId="44" applyNumberFormat="1" applyFont="1" applyFill="1" applyBorder="1" applyAlignment="1">
      <alignment horizontal="center" vertical="center" wrapText="1"/>
    </xf>
  </cellXfs>
  <cellStyles count="103">
    <cellStyle name="20% - 강조색1" xfId="1" builtinId="30" customBuiltin="1"/>
    <cellStyle name="20% - 강조색1 2" xfId="52"/>
    <cellStyle name="20% - 강조색2" xfId="2" builtinId="34" customBuiltin="1"/>
    <cellStyle name="20% - 강조색2 2" xfId="53"/>
    <cellStyle name="20% - 강조색3" xfId="3" builtinId="38" customBuiltin="1"/>
    <cellStyle name="20% - 강조색3 2" xfId="54"/>
    <cellStyle name="20% - 강조색4" xfId="4" builtinId="42" customBuiltin="1"/>
    <cellStyle name="20% - 강조색4 2" xfId="55"/>
    <cellStyle name="20% - 강조색5" xfId="5" builtinId="46" customBuiltin="1"/>
    <cellStyle name="20% - 강조색5 2" xfId="56"/>
    <cellStyle name="20% - 강조색6" xfId="6" builtinId="50" customBuiltin="1"/>
    <cellStyle name="20% - 강조색6 2" xfId="57"/>
    <cellStyle name="40% - 강조색1" xfId="7" builtinId="31" customBuiltin="1"/>
    <cellStyle name="40% - 강조색1 2" xfId="58"/>
    <cellStyle name="40% - 강조색2" xfId="8" builtinId="35" customBuiltin="1"/>
    <cellStyle name="40% - 강조색2 2" xfId="59"/>
    <cellStyle name="40% - 강조색3" xfId="9" builtinId="39" customBuiltin="1"/>
    <cellStyle name="40% - 강조색3 2" xfId="60"/>
    <cellStyle name="40% - 강조색4" xfId="10" builtinId="43" customBuiltin="1"/>
    <cellStyle name="40% - 강조색4 2" xfId="61"/>
    <cellStyle name="40% - 강조색5" xfId="11" builtinId="47" customBuiltin="1"/>
    <cellStyle name="40% - 강조색5 2" xfId="62"/>
    <cellStyle name="40% - 강조색6" xfId="12" builtinId="51" customBuiltin="1"/>
    <cellStyle name="40% - 강조색6 2" xfId="63"/>
    <cellStyle name="60% - 강조색1" xfId="13" builtinId="32" customBuiltin="1"/>
    <cellStyle name="60% - 강조색1 2" xfId="64"/>
    <cellStyle name="60% - 강조색2" xfId="14" builtinId="36" customBuiltin="1"/>
    <cellStyle name="60% - 강조색2 2" xfId="65"/>
    <cellStyle name="60% - 강조색3" xfId="15" builtinId="40" customBuiltin="1"/>
    <cellStyle name="60% - 강조색3 2" xfId="66"/>
    <cellStyle name="60% - 강조색4" xfId="16" builtinId="44" customBuiltin="1"/>
    <cellStyle name="60% - 강조색4 2" xfId="67"/>
    <cellStyle name="60% - 강조색5" xfId="17" builtinId="48" customBuiltin="1"/>
    <cellStyle name="60% - 강조색5 2" xfId="68"/>
    <cellStyle name="60% - 강조색6" xfId="18" builtinId="52" customBuiltin="1"/>
    <cellStyle name="60% - 강조색6 2" xfId="69"/>
    <cellStyle name="강조색1" xfId="19" builtinId="29" customBuiltin="1"/>
    <cellStyle name="강조색1 2" xfId="70"/>
    <cellStyle name="강조색2" xfId="20" builtinId="33" customBuiltin="1"/>
    <cellStyle name="강조색2 2" xfId="71"/>
    <cellStyle name="강조색3" xfId="21" builtinId="37" customBuiltin="1"/>
    <cellStyle name="강조색3 2" xfId="72"/>
    <cellStyle name="강조색4" xfId="22" builtinId="41" customBuiltin="1"/>
    <cellStyle name="강조색4 2" xfId="73"/>
    <cellStyle name="강조색5" xfId="23" builtinId="45" customBuiltin="1"/>
    <cellStyle name="강조색5 2" xfId="74"/>
    <cellStyle name="강조색6" xfId="24" builtinId="49" customBuiltin="1"/>
    <cellStyle name="강조색6 2" xfId="75"/>
    <cellStyle name="경고문" xfId="25" builtinId="11" customBuiltin="1"/>
    <cellStyle name="경고문 2" xfId="76"/>
    <cellStyle name="계산" xfId="26" builtinId="22" customBuiltin="1"/>
    <cellStyle name="계산 2" xfId="77"/>
    <cellStyle name="나쁨" xfId="27" builtinId="27" customBuiltin="1"/>
    <cellStyle name="나쁨 2" xfId="78"/>
    <cellStyle name="메모" xfId="28" builtinId="10" customBuiltin="1"/>
    <cellStyle name="메모 2" xfId="47"/>
    <cellStyle name="백분율" xfId="29" builtinId="5"/>
    <cellStyle name="보통" xfId="30" builtinId="28" customBuiltin="1"/>
    <cellStyle name="보통 2" xfId="79"/>
    <cellStyle name="설명 텍스트" xfId="31" builtinId="53" customBuiltin="1"/>
    <cellStyle name="설명 텍스트 2" xfId="80"/>
    <cellStyle name="셀 확인" xfId="32" builtinId="23" customBuiltin="1"/>
    <cellStyle name="셀 확인 2" xfId="81"/>
    <cellStyle name="쉼표 [0]" xfId="33" builtinId="6"/>
    <cellStyle name="연결된 셀" xfId="34" builtinId="24" customBuiltin="1"/>
    <cellStyle name="연결된 셀 2" xfId="82"/>
    <cellStyle name="요약" xfId="35" builtinId="25" customBuiltin="1"/>
    <cellStyle name="요약 2" xfId="83"/>
    <cellStyle name="입력" xfId="36" builtinId="20" customBuiltin="1"/>
    <cellStyle name="입력 2" xfId="84"/>
    <cellStyle name="제목" xfId="37" builtinId="15" customBuiltin="1"/>
    <cellStyle name="제목 1" xfId="38" builtinId="16" customBuiltin="1"/>
    <cellStyle name="제목 1 2" xfId="86"/>
    <cellStyle name="제목 2" xfId="39" builtinId="17" customBuiltin="1"/>
    <cellStyle name="제목 2 2" xfId="87"/>
    <cellStyle name="제목 3" xfId="40" builtinId="18" customBuiltin="1"/>
    <cellStyle name="제목 3 2" xfId="88"/>
    <cellStyle name="제목 4" xfId="41" builtinId="19" customBuiltin="1"/>
    <cellStyle name="제목 4 2" xfId="89"/>
    <cellStyle name="제목 5" xfId="85"/>
    <cellStyle name="좋음" xfId="42" builtinId="26" customBuiltin="1"/>
    <cellStyle name="좋음 2" xfId="90"/>
    <cellStyle name="출력" xfId="43" builtinId="21" customBuiltin="1"/>
    <cellStyle name="출력 2" xfId="91"/>
    <cellStyle name="표준" xfId="0" builtinId="0"/>
    <cellStyle name="표준 2" xfId="45"/>
    <cellStyle name="표준 2 2" xfId="48"/>
    <cellStyle name="표준 2 2 2" xfId="95"/>
    <cellStyle name="표준 2 3" xfId="49"/>
    <cellStyle name="표준 2 3 2" xfId="102"/>
    <cellStyle name="표준 3" xfId="46"/>
    <cellStyle name="표준 3 2" xfId="51"/>
    <cellStyle name="표준 3 2 2" xfId="96"/>
    <cellStyle name="표준 3 2 2 2" xfId="100"/>
    <cellStyle name="표준 3 3" xfId="50"/>
    <cellStyle name="표준 3 4" xfId="97"/>
    <cellStyle name="표준 4" xfId="94"/>
    <cellStyle name="표준 4 2" xfId="99"/>
    <cellStyle name="표준 4 3" xfId="98"/>
    <cellStyle name="표준 5" xfId="101"/>
    <cellStyle name="표준 6" xfId="92"/>
    <cellStyle name="표준 8" xfId="93"/>
    <cellStyle name="표준_지렁이000" xfId="44"/>
  </cellStyles>
  <dxfs count="0"/>
  <tableStyles count="0" defaultTableStyle="TableStyleMedium2" defaultPivotStyle="PivotStyleLight16"/>
  <colors>
    <mruColors>
      <color rgb="FF0000FF"/>
      <color rgb="FFFFFF00"/>
      <color rgb="FFE4E4E4"/>
      <color rgb="FFFFFF99"/>
      <color rgb="FFF9F9F9"/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27"/>
  <sheetViews>
    <sheetView showGridLines="0" tabSelected="1" zoomScaleNormal="100" zoomScaleSheetLayoutView="100" workbookViewId="0">
      <selection activeCell="A2" sqref="A2"/>
    </sheetView>
  </sheetViews>
  <sheetFormatPr defaultRowHeight="14.25" x14ac:dyDescent="0.15"/>
  <cols>
    <col min="1" max="1" width="13.21875" customWidth="1"/>
    <col min="2" max="3" width="11.109375" style="264" customWidth="1"/>
    <col min="4" max="5" width="11.109375" style="265" customWidth="1"/>
    <col min="6" max="7" width="11.109375" style="264" customWidth="1"/>
    <col min="8" max="11" width="11.109375" style="49" customWidth="1"/>
  </cols>
  <sheetData>
    <row r="1" spans="1:12" ht="49.5" customHeight="1" x14ac:dyDescent="0.15">
      <c r="A1" s="532" t="s">
        <v>390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2" ht="20.25" customHeight="1" thickBot="1" x14ac:dyDescent="0.3">
      <c r="A2" s="487" t="s">
        <v>411</v>
      </c>
      <c r="B2" s="263"/>
      <c r="I2" s="48"/>
      <c r="J2" s="48"/>
      <c r="K2" s="48" t="s">
        <v>335</v>
      </c>
    </row>
    <row r="3" spans="1:12" ht="24" customHeight="1" x14ac:dyDescent="0.15">
      <c r="A3" s="533" t="s">
        <v>340</v>
      </c>
      <c r="B3" s="283" t="s">
        <v>391</v>
      </c>
      <c r="C3" s="283"/>
      <c r="D3" s="425" t="s">
        <v>392</v>
      </c>
      <c r="E3" s="284"/>
      <c r="F3" s="285" t="s">
        <v>393</v>
      </c>
      <c r="G3" s="284"/>
      <c r="H3" s="286" t="s">
        <v>341</v>
      </c>
      <c r="I3" s="429"/>
      <c r="J3" s="287" t="s">
        <v>342</v>
      </c>
      <c r="K3" s="288"/>
    </row>
    <row r="4" spans="1:12" ht="24" customHeight="1" x14ac:dyDescent="0.15">
      <c r="A4" s="534"/>
      <c r="B4" s="289" t="s">
        <v>343</v>
      </c>
      <c r="C4" s="289" t="s">
        <v>344</v>
      </c>
      <c r="D4" s="293" t="s">
        <v>343</v>
      </c>
      <c r="E4" s="290" t="s">
        <v>345</v>
      </c>
      <c r="F4" s="291" t="s">
        <v>343</v>
      </c>
      <c r="G4" s="292" t="s">
        <v>346</v>
      </c>
      <c r="H4" s="293" t="s">
        <v>236</v>
      </c>
      <c r="I4" s="290" t="s">
        <v>237</v>
      </c>
      <c r="J4" s="289" t="s">
        <v>235</v>
      </c>
      <c r="K4" s="292" t="s">
        <v>238</v>
      </c>
    </row>
    <row r="5" spans="1:12" ht="18" customHeight="1" x14ac:dyDescent="0.15">
      <c r="A5" s="259" t="s">
        <v>338</v>
      </c>
      <c r="B5" s="260">
        <f t="shared" ref="B5:G5" si="0">SUM(B6:B26)</f>
        <v>4975</v>
      </c>
      <c r="C5" s="260">
        <f t="shared" si="0"/>
        <v>3292790</v>
      </c>
      <c r="D5" s="426">
        <f t="shared" si="0"/>
        <v>4944</v>
      </c>
      <c r="E5" s="261">
        <f t="shared" si="0"/>
        <v>4004673</v>
      </c>
      <c r="F5" s="262">
        <f t="shared" si="0"/>
        <v>4990</v>
      </c>
      <c r="G5" s="261">
        <f t="shared" si="0"/>
        <v>4263668</v>
      </c>
      <c r="H5" s="281">
        <f t="shared" ref="H5" si="1">SUM(G5-C5)</f>
        <v>970878</v>
      </c>
      <c r="I5" s="430">
        <f t="shared" ref="I5" si="2">SUM(G5-E5)</f>
        <v>258995</v>
      </c>
      <c r="J5" s="431">
        <f t="shared" ref="J5" si="3">G5/C5</f>
        <v>1.2948496563704335</v>
      </c>
      <c r="K5" s="282">
        <f t="shared" ref="K5" si="4">G5/E5</f>
        <v>1.0646731955393112</v>
      </c>
    </row>
    <row r="6" spans="1:12" ht="18" customHeight="1" x14ac:dyDescent="0.15">
      <c r="A6" s="488" t="s">
        <v>337</v>
      </c>
      <c r="B6" s="266">
        <v>1845</v>
      </c>
      <c r="C6" s="266">
        <v>56282</v>
      </c>
      <c r="D6" s="427">
        <v>1910</v>
      </c>
      <c r="E6" s="267">
        <v>55727</v>
      </c>
      <c r="F6" s="262">
        <f>SUM('1.한육우'!B5)</f>
        <v>1865</v>
      </c>
      <c r="G6" s="261">
        <f>SUM('1.한육우'!B39)</f>
        <v>58179</v>
      </c>
      <c r="H6" s="281">
        <f t="shared" ref="H6:H23" si="5">SUM(G6-C6)</f>
        <v>1897</v>
      </c>
      <c r="I6" s="430">
        <f t="shared" ref="I6:I13" si="6">SUM(G6-E6)</f>
        <v>2452</v>
      </c>
      <c r="J6" s="431">
        <f t="shared" ref="J6:J25" si="7">G6/C6</f>
        <v>1.0337052698909066</v>
      </c>
      <c r="K6" s="282">
        <f t="shared" ref="K6:K25" si="8">G6/E6</f>
        <v>1.0440002153354748</v>
      </c>
      <c r="L6" s="50"/>
    </row>
    <row r="7" spans="1:12" ht="18" customHeight="1" x14ac:dyDescent="0.15">
      <c r="A7" s="488" t="s">
        <v>169</v>
      </c>
      <c r="B7" s="266">
        <v>64</v>
      </c>
      <c r="C7" s="266">
        <v>4151</v>
      </c>
      <c r="D7" s="427">
        <v>65</v>
      </c>
      <c r="E7" s="267">
        <v>3973</v>
      </c>
      <c r="F7" s="262">
        <f>SUM('2.젖소'!B5)</f>
        <v>65</v>
      </c>
      <c r="G7" s="261">
        <f>SUM('2.젖소'!B39)</f>
        <v>4316</v>
      </c>
      <c r="H7" s="281">
        <f t="shared" si="5"/>
        <v>165</v>
      </c>
      <c r="I7" s="430">
        <f t="shared" si="6"/>
        <v>343</v>
      </c>
      <c r="J7" s="431">
        <f t="shared" si="7"/>
        <v>1.0397494579619369</v>
      </c>
      <c r="K7" s="282">
        <f t="shared" si="8"/>
        <v>1.0863327460357413</v>
      </c>
    </row>
    <row r="8" spans="1:12" ht="18" customHeight="1" x14ac:dyDescent="0.15">
      <c r="A8" s="488" t="s">
        <v>168</v>
      </c>
      <c r="B8" s="266">
        <v>342</v>
      </c>
      <c r="C8" s="266">
        <v>585206</v>
      </c>
      <c r="D8" s="427">
        <v>328</v>
      </c>
      <c r="E8" s="267">
        <v>606618</v>
      </c>
      <c r="F8" s="262">
        <f>SUM('3.돼지'!B5)</f>
        <v>344</v>
      </c>
      <c r="G8" s="261">
        <f>SUM('3.돼지'!B39)</f>
        <v>629942</v>
      </c>
      <c r="H8" s="281">
        <f t="shared" si="5"/>
        <v>44736</v>
      </c>
      <c r="I8" s="430">
        <f t="shared" si="6"/>
        <v>23324</v>
      </c>
      <c r="J8" s="431">
        <f t="shared" si="7"/>
        <v>1.0764448758215055</v>
      </c>
      <c r="K8" s="282">
        <f t="shared" si="8"/>
        <v>1.0384492382355948</v>
      </c>
    </row>
    <row r="9" spans="1:12" ht="18" customHeight="1" x14ac:dyDescent="0.15">
      <c r="A9" s="488" t="s">
        <v>217</v>
      </c>
      <c r="B9" s="266">
        <v>576</v>
      </c>
      <c r="C9" s="266">
        <v>2620518</v>
      </c>
      <c r="D9" s="427">
        <v>512</v>
      </c>
      <c r="E9" s="267">
        <v>3311534</v>
      </c>
      <c r="F9" s="262">
        <f>SUM('4.닭'!B5)</f>
        <v>522</v>
      </c>
      <c r="G9" s="261">
        <f>SUM('4.닭'!B39)</f>
        <v>3531861</v>
      </c>
      <c r="H9" s="281">
        <f t="shared" si="5"/>
        <v>911343</v>
      </c>
      <c r="I9" s="430">
        <f t="shared" si="6"/>
        <v>220327</v>
      </c>
      <c r="J9" s="431">
        <f t="shared" si="7"/>
        <v>1.3477720817029304</v>
      </c>
      <c r="K9" s="282">
        <f t="shared" si="8"/>
        <v>1.066533213912344</v>
      </c>
    </row>
    <row r="10" spans="1:12" ht="18" customHeight="1" x14ac:dyDescent="0.15">
      <c r="A10" s="488" t="s">
        <v>349</v>
      </c>
      <c r="B10" s="266">
        <v>8</v>
      </c>
      <c r="C10" s="266">
        <v>16</v>
      </c>
      <c r="D10" s="427">
        <v>8</v>
      </c>
      <c r="E10" s="267">
        <v>41</v>
      </c>
      <c r="F10" s="262">
        <f>SUM('5.말'!B6)</f>
        <v>11</v>
      </c>
      <c r="G10" s="261">
        <f>SUM('5.말'!J6)</f>
        <v>44</v>
      </c>
      <c r="H10" s="281">
        <f t="shared" si="5"/>
        <v>28</v>
      </c>
      <c r="I10" s="430">
        <f t="shared" si="6"/>
        <v>3</v>
      </c>
      <c r="J10" s="431">
        <f t="shared" si="7"/>
        <v>2.75</v>
      </c>
      <c r="K10" s="282">
        <f t="shared" si="8"/>
        <v>1.0731707317073171</v>
      </c>
    </row>
    <row r="11" spans="1:12" ht="18" customHeight="1" x14ac:dyDescent="0.15">
      <c r="A11" s="488" t="s">
        <v>339</v>
      </c>
      <c r="B11" s="266">
        <v>298</v>
      </c>
      <c r="C11" s="266">
        <v>6351</v>
      </c>
      <c r="D11" s="427">
        <v>322</v>
      </c>
      <c r="E11" s="267">
        <v>6310</v>
      </c>
      <c r="F11" s="262">
        <f>SUM('6.염소'!B5)</f>
        <v>325</v>
      </c>
      <c r="G11" s="261">
        <f>SUM('6.염소'!B39)</f>
        <v>5932</v>
      </c>
      <c r="H11" s="281">
        <f t="shared" si="5"/>
        <v>-419</v>
      </c>
      <c r="I11" s="430">
        <f t="shared" si="6"/>
        <v>-378</v>
      </c>
      <c r="J11" s="431">
        <f t="shared" si="7"/>
        <v>0.93402613761612341</v>
      </c>
      <c r="K11" s="282">
        <f t="shared" si="8"/>
        <v>0.94009508716323298</v>
      </c>
    </row>
    <row r="12" spans="1:12" ht="18" customHeight="1" x14ac:dyDescent="0.15">
      <c r="A12" s="488" t="s">
        <v>170</v>
      </c>
      <c r="B12" s="266">
        <v>0</v>
      </c>
      <c r="C12" s="266">
        <v>0</v>
      </c>
      <c r="D12" s="427">
        <v>0</v>
      </c>
      <c r="E12" s="267">
        <v>0</v>
      </c>
      <c r="F12" s="262">
        <f>SUM('7.면양'!B5)</f>
        <v>0</v>
      </c>
      <c r="G12" s="261">
        <f>SUM('7.면양'!B39)</f>
        <v>0</v>
      </c>
      <c r="H12" s="281">
        <f t="shared" si="5"/>
        <v>0</v>
      </c>
      <c r="I12" s="430">
        <f t="shared" si="6"/>
        <v>0</v>
      </c>
      <c r="J12" s="431" t="e">
        <f t="shared" si="7"/>
        <v>#DIV/0!</v>
      </c>
      <c r="K12" s="282" t="e">
        <f t="shared" si="8"/>
        <v>#DIV/0!</v>
      </c>
    </row>
    <row r="13" spans="1:12" ht="18" customHeight="1" x14ac:dyDescent="0.15">
      <c r="A13" s="488" t="s">
        <v>173</v>
      </c>
      <c r="B13" s="266">
        <v>38</v>
      </c>
      <c r="C13" s="266">
        <v>568</v>
      </c>
      <c r="D13" s="427">
        <v>43</v>
      </c>
      <c r="E13" s="267">
        <v>654</v>
      </c>
      <c r="F13" s="262">
        <f>SUM('8.사슴'!B6)</f>
        <v>41</v>
      </c>
      <c r="G13" s="261">
        <f>SUM('8.사슴'!J6)</f>
        <v>578</v>
      </c>
      <c r="H13" s="281">
        <f t="shared" si="5"/>
        <v>10</v>
      </c>
      <c r="I13" s="430">
        <f t="shared" si="6"/>
        <v>-76</v>
      </c>
      <c r="J13" s="431">
        <f t="shared" si="7"/>
        <v>1.017605633802817</v>
      </c>
      <c r="K13" s="282">
        <f t="shared" si="8"/>
        <v>0.88379204892966357</v>
      </c>
    </row>
    <row r="14" spans="1:12" ht="18" customHeight="1" x14ac:dyDescent="0.15">
      <c r="A14" s="488" t="s">
        <v>172</v>
      </c>
      <c r="B14" s="266">
        <v>89</v>
      </c>
      <c r="C14" s="266">
        <v>614</v>
      </c>
      <c r="D14" s="427">
        <v>90</v>
      </c>
      <c r="E14" s="267">
        <v>749</v>
      </c>
      <c r="F14" s="262">
        <f>SUM('9.토끼'!B5)</f>
        <v>80</v>
      </c>
      <c r="G14" s="261">
        <f>SUM('9.토끼'!B40)</f>
        <v>748</v>
      </c>
      <c r="H14" s="281">
        <f t="shared" si="5"/>
        <v>134</v>
      </c>
      <c r="I14" s="430">
        <f t="shared" ref="I14:I25" si="9">SUM(G14-E14)</f>
        <v>-1</v>
      </c>
      <c r="J14" s="431">
        <f t="shared" si="7"/>
        <v>1.218241042345277</v>
      </c>
      <c r="K14" s="282">
        <f t="shared" si="8"/>
        <v>0.99866488651535379</v>
      </c>
    </row>
    <row r="15" spans="1:12" ht="18" customHeight="1" x14ac:dyDescent="0.15">
      <c r="A15" s="488" t="s">
        <v>218</v>
      </c>
      <c r="B15" s="266">
        <v>1551</v>
      </c>
      <c r="C15" s="266">
        <v>6807</v>
      </c>
      <c r="D15" s="427">
        <v>1496</v>
      </c>
      <c r="E15" s="267">
        <v>6420</v>
      </c>
      <c r="F15" s="262">
        <f>SUM('10.개'!B6)</f>
        <v>1548</v>
      </c>
      <c r="G15" s="261">
        <f>SUM('10.개'!J6)</f>
        <v>7012</v>
      </c>
      <c r="H15" s="281">
        <f t="shared" si="5"/>
        <v>205</v>
      </c>
      <c r="I15" s="430">
        <f t="shared" si="9"/>
        <v>592</v>
      </c>
      <c r="J15" s="431">
        <f t="shared" si="7"/>
        <v>1.0301160570001469</v>
      </c>
      <c r="K15" s="282">
        <f t="shared" si="8"/>
        <v>1.0922118380062305</v>
      </c>
    </row>
    <row r="16" spans="1:12" ht="18" customHeight="1" x14ac:dyDescent="0.15">
      <c r="A16" s="488" t="s">
        <v>174</v>
      </c>
      <c r="B16" s="266">
        <v>20</v>
      </c>
      <c r="C16" s="266">
        <v>194</v>
      </c>
      <c r="D16" s="427">
        <v>20</v>
      </c>
      <c r="E16" s="267">
        <v>200</v>
      </c>
      <c r="F16" s="262">
        <f>SUM('11.오리'!B5)</f>
        <v>28</v>
      </c>
      <c r="G16" s="261">
        <f>SUM('11.오리'!B40)</f>
        <v>10960</v>
      </c>
      <c r="H16" s="281">
        <f t="shared" si="5"/>
        <v>10766</v>
      </c>
      <c r="I16" s="430">
        <f t="shared" si="9"/>
        <v>10760</v>
      </c>
      <c r="J16" s="431">
        <f t="shared" si="7"/>
        <v>56.494845360824741</v>
      </c>
      <c r="K16" s="282">
        <f t="shared" si="8"/>
        <v>54.8</v>
      </c>
    </row>
    <row r="17" spans="1:11" ht="18" customHeight="1" x14ac:dyDescent="0.15">
      <c r="A17" s="488" t="s">
        <v>276</v>
      </c>
      <c r="B17" s="266">
        <v>8</v>
      </c>
      <c r="C17" s="266">
        <v>18</v>
      </c>
      <c r="D17" s="427">
        <v>7</v>
      </c>
      <c r="E17" s="267">
        <v>17</v>
      </c>
      <c r="F17" s="262">
        <f>SUM('12.칠면조'!B6)</f>
        <v>7</v>
      </c>
      <c r="G17" s="261">
        <f>SUM('12.칠면조'!J6)</f>
        <v>21</v>
      </c>
      <c r="H17" s="281">
        <f t="shared" si="5"/>
        <v>3</v>
      </c>
      <c r="I17" s="430">
        <f t="shared" si="9"/>
        <v>4</v>
      </c>
      <c r="J17" s="431">
        <f t="shared" si="7"/>
        <v>1.1666666666666667</v>
      </c>
      <c r="K17" s="282">
        <f t="shared" si="8"/>
        <v>1.2352941176470589</v>
      </c>
    </row>
    <row r="18" spans="1:11" ht="18" customHeight="1" x14ac:dyDescent="0.15">
      <c r="A18" s="488" t="s">
        <v>171</v>
      </c>
      <c r="B18" s="266">
        <v>10</v>
      </c>
      <c r="C18" s="266">
        <v>28</v>
      </c>
      <c r="D18" s="427">
        <v>9</v>
      </c>
      <c r="E18" s="267">
        <v>27</v>
      </c>
      <c r="F18" s="262">
        <f>SUM('13.거위'!B6)</f>
        <v>10</v>
      </c>
      <c r="G18" s="261">
        <f>SUM('13.거위'!J6)</f>
        <v>35</v>
      </c>
      <c r="H18" s="281">
        <f t="shared" si="5"/>
        <v>7</v>
      </c>
      <c r="I18" s="430">
        <f t="shared" si="9"/>
        <v>8</v>
      </c>
      <c r="J18" s="431">
        <f t="shared" si="7"/>
        <v>1.25</v>
      </c>
      <c r="K18" s="282">
        <f t="shared" si="8"/>
        <v>1.2962962962962963</v>
      </c>
    </row>
    <row r="19" spans="1:11" ht="18" customHeight="1" x14ac:dyDescent="0.15">
      <c r="A19" s="488" t="s">
        <v>277</v>
      </c>
      <c r="B19" s="266">
        <v>0</v>
      </c>
      <c r="C19" s="266">
        <v>0</v>
      </c>
      <c r="D19" s="427">
        <v>0</v>
      </c>
      <c r="E19" s="267">
        <v>0</v>
      </c>
      <c r="F19" s="262">
        <f>SUM('14.메추리'!B5)</f>
        <v>1</v>
      </c>
      <c r="G19" s="261">
        <f>SUM('14.메추리'!B41)</f>
        <v>8</v>
      </c>
      <c r="H19" s="281">
        <f t="shared" si="5"/>
        <v>8</v>
      </c>
      <c r="I19" s="430">
        <f t="shared" si="9"/>
        <v>8</v>
      </c>
      <c r="J19" s="431" t="e">
        <f t="shared" si="7"/>
        <v>#DIV/0!</v>
      </c>
      <c r="K19" s="282" t="e">
        <f t="shared" si="8"/>
        <v>#DIV/0!</v>
      </c>
    </row>
    <row r="20" spans="1:11" ht="18" customHeight="1" x14ac:dyDescent="0.15">
      <c r="A20" s="488" t="s">
        <v>175</v>
      </c>
      <c r="B20" s="266">
        <v>123</v>
      </c>
      <c r="C20" s="266">
        <v>11883</v>
      </c>
      <c r="D20" s="427">
        <v>134</v>
      </c>
      <c r="E20" s="267">
        <v>12403</v>
      </c>
      <c r="F20" s="262">
        <f>SUM('15.꿀벌'!B6)</f>
        <v>142</v>
      </c>
      <c r="G20" s="261">
        <f>SUM('15.꿀벌'!K6)</f>
        <v>13464</v>
      </c>
      <c r="H20" s="281">
        <f t="shared" si="5"/>
        <v>1581</v>
      </c>
      <c r="I20" s="430">
        <f t="shared" si="9"/>
        <v>1061</v>
      </c>
      <c r="J20" s="431">
        <f t="shared" si="7"/>
        <v>1.1330472103004292</v>
      </c>
      <c r="K20" s="282">
        <f t="shared" si="8"/>
        <v>1.0855438200435379</v>
      </c>
    </row>
    <row r="21" spans="1:11" ht="18" customHeight="1" x14ac:dyDescent="0.15">
      <c r="A21" s="488" t="s">
        <v>283</v>
      </c>
      <c r="B21" s="266">
        <v>1</v>
      </c>
      <c r="C21" s="266">
        <v>2</v>
      </c>
      <c r="D21" s="427">
        <v>0</v>
      </c>
      <c r="E21" s="267">
        <v>0</v>
      </c>
      <c r="F21" s="262">
        <f>SUM('16.관상조1'!B6)</f>
        <v>1</v>
      </c>
      <c r="G21" s="261">
        <f>SUM('16.관상조1'!J6)</f>
        <v>568</v>
      </c>
      <c r="H21" s="281">
        <f t="shared" si="5"/>
        <v>566</v>
      </c>
      <c r="I21" s="430">
        <f t="shared" si="9"/>
        <v>568</v>
      </c>
      <c r="J21" s="431">
        <f t="shared" si="7"/>
        <v>284</v>
      </c>
      <c r="K21" s="282" t="e">
        <f t="shared" si="8"/>
        <v>#DIV/0!</v>
      </c>
    </row>
    <row r="22" spans="1:11" ht="18" customHeight="1" x14ac:dyDescent="0.15">
      <c r="A22" s="488" t="s">
        <v>176</v>
      </c>
      <c r="B22" s="266">
        <v>0</v>
      </c>
      <c r="C22" s="266">
        <v>0</v>
      </c>
      <c r="D22" s="427">
        <v>0</v>
      </c>
      <c r="E22" s="267">
        <v>0</v>
      </c>
      <c r="F22" s="262">
        <f>SUM('17.타조'!B6)</f>
        <v>0</v>
      </c>
      <c r="G22" s="261">
        <f>SUM('17.타조'!J6)</f>
        <v>0</v>
      </c>
      <c r="H22" s="281">
        <f t="shared" si="5"/>
        <v>0</v>
      </c>
      <c r="I22" s="430">
        <f t="shared" si="9"/>
        <v>0</v>
      </c>
      <c r="J22" s="431" t="e">
        <f t="shared" si="7"/>
        <v>#DIV/0!</v>
      </c>
      <c r="K22" s="282" t="e">
        <f t="shared" si="8"/>
        <v>#DIV/0!</v>
      </c>
    </row>
    <row r="23" spans="1:11" ht="18" customHeight="1" x14ac:dyDescent="0.15">
      <c r="A23" s="488" t="s">
        <v>279</v>
      </c>
      <c r="B23" s="266">
        <v>0</v>
      </c>
      <c r="C23" s="266">
        <v>0</v>
      </c>
      <c r="D23" s="427">
        <v>0</v>
      </c>
      <c r="E23" s="267">
        <v>0</v>
      </c>
      <c r="F23" s="262">
        <f>SUM('18.오소리'!B5)</f>
        <v>0</v>
      </c>
      <c r="G23" s="261">
        <f>SUM('18.오소리'!B39)</f>
        <v>0</v>
      </c>
      <c r="H23" s="281">
        <f t="shared" si="5"/>
        <v>0</v>
      </c>
      <c r="I23" s="430">
        <f t="shared" si="9"/>
        <v>0</v>
      </c>
      <c r="J23" s="431" t="e">
        <f t="shared" si="7"/>
        <v>#DIV/0!</v>
      </c>
      <c r="K23" s="282" t="e">
        <f t="shared" si="8"/>
        <v>#DIV/0!</v>
      </c>
    </row>
    <row r="24" spans="1:11" ht="18" customHeight="1" x14ac:dyDescent="0.15">
      <c r="A24" s="488" t="s">
        <v>222</v>
      </c>
      <c r="B24" s="266">
        <v>1</v>
      </c>
      <c r="C24" s="266">
        <v>2</v>
      </c>
      <c r="D24" s="427">
        <v>0</v>
      </c>
      <c r="E24" s="267">
        <v>0</v>
      </c>
      <c r="F24" s="262">
        <f>SUM('19.꿩'!B5)</f>
        <v>0</v>
      </c>
      <c r="G24" s="261">
        <f>SUM('19.꿩'!B41)</f>
        <v>0</v>
      </c>
      <c r="H24" s="281">
        <f>SUM(G24-C24)</f>
        <v>-2</v>
      </c>
      <c r="I24" s="430">
        <f t="shared" si="9"/>
        <v>0</v>
      </c>
      <c r="J24" s="431">
        <f t="shared" si="7"/>
        <v>0</v>
      </c>
      <c r="K24" s="282" t="e">
        <f t="shared" si="8"/>
        <v>#DIV/0!</v>
      </c>
    </row>
    <row r="25" spans="1:11" ht="18" customHeight="1" x14ac:dyDescent="0.15">
      <c r="A25" s="488" t="s">
        <v>280</v>
      </c>
      <c r="B25" s="266">
        <v>1</v>
      </c>
      <c r="C25" s="266">
        <v>150</v>
      </c>
      <c r="D25" s="427">
        <v>0</v>
      </c>
      <c r="E25" s="267">
        <v>0</v>
      </c>
      <c r="F25" s="262">
        <f>SUM('20.지렁이2'!C6)</f>
        <v>0</v>
      </c>
      <c r="G25" s="261">
        <f>SUM('20.지렁이2'!G6)</f>
        <v>0</v>
      </c>
      <c r="H25" s="281">
        <f>SUM(G25-C25)</f>
        <v>-150</v>
      </c>
      <c r="I25" s="430">
        <f t="shared" si="9"/>
        <v>0</v>
      </c>
      <c r="J25" s="431">
        <f t="shared" si="7"/>
        <v>0</v>
      </c>
      <c r="K25" s="282" t="e">
        <f t="shared" si="8"/>
        <v>#DIV/0!</v>
      </c>
    </row>
    <row r="26" spans="1:11" ht="18" customHeight="1" thickBot="1" x14ac:dyDescent="0.2">
      <c r="A26" s="489" t="s">
        <v>336</v>
      </c>
      <c r="B26" s="268">
        <v>0</v>
      </c>
      <c r="C26" s="268">
        <v>0</v>
      </c>
      <c r="D26" s="428">
        <v>0</v>
      </c>
      <c r="E26" s="269">
        <v>0</v>
      </c>
      <c r="F26" s="490">
        <f>'21.기러기'!B7</f>
        <v>0</v>
      </c>
      <c r="G26" s="491">
        <f>'21.기러기'!J7</f>
        <v>0</v>
      </c>
      <c r="H26" s="492">
        <f>SUM(G26-C26)</f>
        <v>0</v>
      </c>
      <c r="I26" s="493">
        <f>SUM(G26-E26)</f>
        <v>0</v>
      </c>
      <c r="J26" s="494" t="e">
        <f>G26/C26</f>
        <v>#DIV/0!</v>
      </c>
      <c r="K26" s="495" t="e">
        <f>G26/E26</f>
        <v>#DIV/0!</v>
      </c>
    </row>
    <row r="27" spans="1:11" x14ac:dyDescent="0.15">
      <c r="D27" s="270"/>
      <c r="E27" s="270"/>
    </row>
  </sheetData>
  <sheetProtection selectLockedCells="1"/>
  <mergeCells count="2">
    <mergeCell ref="A1:K1"/>
    <mergeCell ref="A3:A4"/>
  </mergeCells>
  <phoneticPr fontId="37" type="noConversion"/>
  <printOptions horizontalCentered="1"/>
  <pageMargins left="0" right="0" top="0.78740157480314965" bottom="0.39370078740157483" header="0.27559055118110237" footer="0.23622047244094491"/>
  <pageSetup paperSize="9" scale="93" orientation="landscape" r:id="rId1"/>
  <headerFooter alignWithMargins="0"/>
  <ignoredErrors>
    <ignoredError sqref="J12" evalError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>
    <tabColor rgb="FFFFC000"/>
    <pageSetUpPr fitToPage="1"/>
  </sheetPr>
  <dimension ref="A1:IW69"/>
  <sheetViews>
    <sheetView showGridLines="0" zoomScale="70" zoomScaleNormal="70" zoomScaleSheetLayoutView="70" workbookViewId="0">
      <selection activeCell="A6" sqref="A6"/>
    </sheetView>
  </sheetViews>
  <sheetFormatPr defaultColWidth="9.109375" defaultRowHeight="14.25" x14ac:dyDescent="0.15"/>
  <cols>
    <col min="1" max="16" width="12.5546875" style="1" customWidth="1"/>
    <col min="17" max="17" width="4.109375" style="1" customWidth="1"/>
    <col min="18" max="18" width="6.33203125" style="1" bestFit="1" customWidth="1"/>
    <col min="19" max="19" width="5.109375" style="1" bestFit="1" customWidth="1"/>
    <col min="20" max="23" width="7.5546875" style="1" bestFit="1" customWidth="1"/>
    <col min="24" max="31" width="8.44140625" style="1" bestFit="1" customWidth="1"/>
    <col min="32" max="257" width="9.109375" style="1"/>
  </cols>
  <sheetData>
    <row r="1" spans="1:31" ht="35.25" customHeight="1" x14ac:dyDescent="0.15">
      <c r="A1" s="548" t="s">
        <v>348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324"/>
    </row>
    <row r="2" spans="1:3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1" ht="30.75" customHeight="1" thickBot="1" x14ac:dyDescent="0.2">
      <c r="A3" s="541" t="s">
        <v>9</v>
      </c>
      <c r="B3" s="541"/>
      <c r="C3" s="541"/>
      <c r="D3" s="541"/>
      <c r="E3" s="541"/>
      <c r="K3" s="4"/>
      <c r="L3" s="224"/>
      <c r="M3" s="224"/>
      <c r="N3" s="224"/>
      <c r="O3" s="224" t="s">
        <v>147</v>
      </c>
      <c r="P3" s="224"/>
      <c r="Q3" s="323"/>
      <c r="R3" s="432" t="s">
        <v>353</v>
      </c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</row>
    <row r="4" spans="1:31" ht="33" customHeight="1" thickBot="1" x14ac:dyDescent="0.2">
      <c r="A4" s="57" t="s">
        <v>224</v>
      </c>
      <c r="B4" s="58" t="s">
        <v>242</v>
      </c>
      <c r="C4" s="82" t="s">
        <v>87</v>
      </c>
      <c r="D4" s="88" t="s">
        <v>139</v>
      </c>
      <c r="E4" s="84" t="s">
        <v>58</v>
      </c>
      <c r="F4" s="84" t="s">
        <v>61</v>
      </c>
      <c r="G4" s="89" t="s">
        <v>65</v>
      </c>
      <c r="H4" s="89" t="s">
        <v>66</v>
      </c>
      <c r="I4" s="236" t="s">
        <v>324</v>
      </c>
      <c r="J4" s="236" t="s">
        <v>325</v>
      </c>
      <c r="K4" s="89" t="s">
        <v>191</v>
      </c>
      <c r="L4" s="89" t="s">
        <v>12</v>
      </c>
      <c r="M4" s="89" t="s">
        <v>16</v>
      </c>
      <c r="N4" s="89" t="s">
        <v>23</v>
      </c>
      <c r="O4" s="91" t="s">
        <v>60</v>
      </c>
      <c r="P4" s="92" t="s">
        <v>138</v>
      </c>
      <c r="Q4" s="323"/>
      <c r="R4" s="439" t="s">
        <v>87</v>
      </c>
      <c r="S4" s="440" t="s">
        <v>139</v>
      </c>
      <c r="T4" s="441" t="s">
        <v>58</v>
      </c>
      <c r="U4" s="441" t="s">
        <v>61</v>
      </c>
      <c r="V4" s="441" t="s">
        <v>62</v>
      </c>
      <c r="W4" s="441" t="s">
        <v>63</v>
      </c>
      <c r="X4" s="441" t="s">
        <v>324</v>
      </c>
      <c r="Y4" s="441" t="s">
        <v>325</v>
      </c>
      <c r="Z4" s="441" t="s">
        <v>190</v>
      </c>
      <c r="AA4" s="441" t="s">
        <v>12</v>
      </c>
      <c r="AB4" s="441" t="s">
        <v>16</v>
      </c>
      <c r="AC4" s="441" t="s">
        <v>23</v>
      </c>
      <c r="AD4" s="441" t="s">
        <v>60</v>
      </c>
      <c r="AE4" s="441" t="s">
        <v>138</v>
      </c>
    </row>
    <row r="5" spans="1:31" ht="21.75" customHeight="1" thickTop="1" x14ac:dyDescent="0.15">
      <c r="A5" s="61" t="s">
        <v>243</v>
      </c>
      <c r="B5" s="62">
        <f t="shared" ref="B5:B19" si="0">SUM(C5:P5)</f>
        <v>68</v>
      </c>
      <c r="C5" s="62">
        <f t="shared" ref="C5:I5" si="1">SUM(C6:C35)</f>
        <v>31</v>
      </c>
      <c r="D5" s="62">
        <f t="shared" si="1"/>
        <v>0</v>
      </c>
      <c r="E5" s="62">
        <f t="shared" si="1"/>
        <v>0</v>
      </c>
      <c r="F5" s="62">
        <f t="shared" si="1"/>
        <v>0</v>
      </c>
      <c r="G5" s="62">
        <f t="shared" si="1"/>
        <v>0</v>
      </c>
      <c r="H5" s="62">
        <f t="shared" si="1"/>
        <v>0</v>
      </c>
      <c r="I5" s="62">
        <f t="shared" si="1"/>
        <v>0</v>
      </c>
      <c r="J5" s="62">
        <f t="shared" ref="J5" si="2">SUM(J6:J35)</f>
        <v>1</v>
      </c>
      <c r="K5" s="62">
        <f t="shared" ref="K5:P5" si="3">SUM(K6:K35)</f>
        <v>2</v>
      </c>
      <c r="L5" s="62">
        <f t="shared" si="3"/>
        <v>7</v>
      </c>
      <c r="M5" s="62">
        <f t="shared" si="3"/>
        <v>5</v>
      </c>
      <c r="N5" s="62">
        <f t="shared" si="3"/>
        <v>17</v>
      </c>
      <c r="O5" s="62">
        <f t="shared" si="3"/>
        <v>5</v>
      </c>
      <c r="P5" s="63">
        <f t="shared" si="3"/>
        <v>0</v>
      </c>
      <c r="Q5" s="323"/>
      <c r="R5" s="432" t="str">
        <f t="shared" ref="R5:R35" si="4">IF((C5*1)&lt;=C39,"","오류")</f>
        <v/>
      </c>
      <c r="S5" s="432" t="str">
        <f t="shared" ref="S5:S35" si="5">IF((D5*500)&lt;=D39,"","오류")</f>
        <v/>
      </c>
      <c r="T5" s="432" t="str">
        <f t="shared" ref="T5:T35" si="6">IF((E5*1000)&lt;=E39,"","오류")</f>
        <v/>
      </c>
      <c r="U5" s="432" t="str">
        <f t="shared" ref="U5:U35" si="7">IF((F5*2000)&lt;=F39,"","오류")</f>
        <v/>
      </c>
      <c r="V5" s="432" t="str">
        <f t="shared" ref="V5:V35" si="8">IF((G5*3000)&lt;=G39,"","오류")</f>
        <v/>
      </c>
      <c r="W5" s="432" t="str">
        <f t="shared" ref="W5:W35" si="9">IF((H5*5000)&lt;=H39,"","오류")</f>
        <v/>
      </c>
      <c r="X5" s="432" t="str">
        <f t="shared" ref="X5:X35" si="10">IF((I5*10000)&lt;=I39,"","오류")</f>
        <v/>
      </c>
      <c r="Y5" s="432" t="str">
        <f t="shared" ref="Y5:Y35" si="11">IF((J5*15000)&lt;=J39,"","오류")</f>
        <v/>
      </c>
      <c r="Z5" s="432" t="str">
        <f t="shared" ref="Z5:Z35" si="12">IF((K5*20000)&lt;=K39,"","오류")</f>
        <v/>
      </c>
      <c r="AA5" s="432" t="str">
        <f t="shared" ref="AA5:AA35" si="13">IF((L5*30000)&lt;=L39,"","오류")</f>
        <v/>
      </c>
      <c r="AB5" s="432" t="str">
        <f t="shared" ref="AB5:AB35" si="14">IF((M5*40000)&lt;=M39,"","오류")</f>
        <v/>
      </c>
      <c r="AC5" s="432" t="str">
        <f t="shared" ref="AC5:AC35" si="15">IF((N5*50000)&lt;=N39,"","오류")</f>
        <v/>
      </c>
      <c r="AD5" s="432" t="str">
        <f t="shared" ref="AD5:AD35" si="16">IF((O5*100000)&lt;=O39,"","오류")</f>
        <v/>
      </c>
      <c r="AE5" s="432" t="str">
        <f t="shared" ref="AE5:AE35" si="17">IF((P5*200000)&lt;=P39,"","오류")</f>
        <v/>
      </c>
    </row>
    <row r="6" spans="1:31" ht="21.75" customHeight="1" x14ac:dyDescent="0.15">
      <c r="A6" s="64" t="s">
        <v>395</v>
      </c>
      <c r="B6" s="65">
        <f t="shared" si="0"/>
        <v>0</v>
      </c>
      <c r="C6" s="334">
        <v>0</v>
      </c>
      <c r="D6" s="334">
        <v>0</v>
      </c>
      <c r="E6" s="334">
        <v>0</v>
      </c>
      <c r="F6" s="334">
        <v>0</v>
      </c>
      <c r="G6" s="334">
        <v>0</v>
      </c>
      <c r="H6" s="334">
        <v>0</v>
      </c>
      <c r="I6" s="334">
        <v>0</v>
      </c>
      <c r="J6" s="334">
        <v>0</v>
      </c>
      <c r="K6" s="334">
        <v>0</v>
      </c>
      <c r="L6" s="334">
        <v>0</v>
      </c>
      <c r="M6" s="334">
        <v>0</v>
      </c>
      <c r="N6" s="334">
        <v>0</v>
      </c>
      <c r="O6" s="334">
        <v>0</v>
      </c>
      <c r="P6" s="335">
        <v>0</v>
      </c>
      <c r="Q6" s="323"/>
      <c r="R6" s="432" t="str">
        <f t="shared" si="4"/>
        <v/>
      </c>
      <c r="S6" s="432" t="str">
        <f t="shared" si="5"/>
        <v/>
      </c>
      <c r="T6" s="432" t="str">
        <f t="shared" si="6"/>
        <v/>
      </c>
      <c r="U6" s="432" t="str">
        <f t="shared" si="7"/>
        <v/>
      </c>
      <c r="V6" s="432" t="str">
        <f t="shared" si="8"/>
        <v/>
      </c>
      <c r="W6" s="432" t="str">
        <f t="shared" si="9"/>
        <v/>
      </c>
      <c r="X6" s="432" t="str">
        <f t="shared" si="10"/>
        <v/>
      </c>
      <c r="Y6" s="432" t="str">
        <f t="shared" si="11"/>
        <v/>
      </c>
      <c r="Z6" s="432" t="str">
        <f t="shared" si="12"/>
        <v/>
      </c>
      <c r="AA6" s="432" t="str">
        <f t="shared" si="13"/>
        <v/>
      </c>
      <c r="AB6" s="432" t="str">
        <f t="shared" si="14"/>
        <v/>
      </c>
      <c r="AC6" s="432" t="str">
        <f t="shared" si="15"/>
        <v/>
      </c>
      <c r="AD6" s="432" t="str">
        <f t="shared" si="16"/>
        <v/>
      </c>
      <c r="AE6" s="432" t="str">
        <f t="shared" si="17"/>
        <v/>
      </c>
    </row>
    <row r="7" spans="1:31" ht="21.75" customHeight="1" x14ac:dyDescent="0.15">
      <c r="A7" s="64" t="s">
        <v>396</v>
      </c>
      <c r="B7" s="65">
        <f t="shared" si="0"/>
        <v>4</v>
      </c>
      <c r="C7" s="521">
        <v>3</v>
      </c>
      <c r="D7" s="521">
        <v>0</v>
      </c>
      <c r="E7" s="521">
        <v>0</v>
      </c>
      <c r="F7" s="521">
        <v>0</v>
      </c>
      <c r="G7" s="521">
        <v>0</v>
      </c>
      <c r="H7" s="521">
        <v>0</v>
      </c>
      <c r="I7" s="521">
        <v>0</v>
      </c>
      <c r="J7" s="521">
        <v>0</v>
      </c>
      <c r="K7" s="521">
        <v>0</v>
      </c>
      <c r="L7" s="521">
        <v>0</v>
      </c>
      <c r="M7" s="521">
        <v>0</v>
      </c>
      <c r="N7" s="521">
        <v>1</v>
      </c>
      <c r="O7" s="521">
        <v>0</v>
      </c>
      <c r="P7" s="522">
        <v>0</v>
      </c>
      <c r="Q7" s="323"/>
      <c r="R7" s="432" t="str">
        <f t="shared" si="4"/>
        <v/>
      </c>
      <c r="S7" s="432" t="str">
        <f t="shared" si="5"/>
        <v/>
      </c>
      <c r="T7" s="432" t="str">
        <f t="shared" si="6"/>
        <v/>
      </c>
      <c r="U7" s="432" t="str">
        <f t="shared" si="7"/>
        <v/>
      </c>
      <c r="V7" s="432" t="str">
        <f t="shared" si="8"/>
        <v/>
      </c>
      <c r="W7" s="432" t="str">
        <f t="shared" si="9"/>
        <v/>
      </c>
      <c r="X7" s="432" t="str">
        <f t="shared" si="10"/>
        <v/>
      </c>
      <c r="Y7" s="432" t="str">
        <f t="shared" si="11"/>
        <v/>
      </c>
      <c r="Z7" s="432" t="str">
        <f t="shared" si="12"/>
        <v/>
      </c>
      <c r="AA7" s="432" t="str">
        <f t="shared" si="13"/>
        <v/>
      </c>
      <c r="AB7" s="432" t="str">
        <f t="shared" si="14"/>
        <v/>
      </c>
      <c r="AC7" s="432" t="str">
        <f t="shared" si="15"/>
        <v/>
      </c>
      <c r="AD7" s="432" t="str">
        <f t="shared" si="16"/>
        <v/>
      </c>
      <c r="AE7" s="432" t="str">
        <f t="shared" si="17"/>
        <v/>
      </c>
    </row>
    <row r="8" spans="1:31" ht="21.75" customHeight="1" x14ac:dyDescent="0.15">
      <c r="A8" s="64" t="s">
        <v>397</v>
      </c>
      <c r="B8" s="65">
        <f t="shared" si="0"/>
        <v>3</v>
      </c>
      <c r="C8" s="336">
        <v>0</v>
      </c>
      <c r="D8" s="336">
        <v>0</v>
      </c>
      <c r="E8" s="336">
        <v>0</v>
      </c>
      <c r="F8" s="336">
        <v>0</v>
      </c>
      <c r="G8" s="336">
        <v>0</v>
      </c>
      <c r="H8" s="336">
        <v>0</v>
      </c>
      <c r="I8" s="336">
        <v>0</v>
      </c>
      <c r="J8" s="336">
        <v>0</v>
      </c>
      <c r="K8" s="336">
        <v>0</v>
      </c>
      <c r="L8" s="336">
        <v>0</v>
      </c>
      <c r="M8" s="336">
        <v>1</v>
      </c>
      <c r="N8" s="336">
        <v>1</v>
      </c>
      <c r="O8" s="336">
        <v>1</v>
      </c>
      <c r="P8" s="337">
        <v>0</v>
      </c>
      <c r="Q8" s="323"/>
      <c r="R8" s="432" t="str">
        <f t="shared" si="4"/>
        <v/>
      </c>
      <c r="S8" s="432" t="str">
        <f t="shared" si="5"/>
        <v/>
      </c>
      <c r="T8" s="432" t="str">
        <f t="shared" si="6"/>
        <v/>
      </c>
      <c r="U8" s="432" t="str">
        <f t="shared" si="7"/>
        <v/>
      </c>
      <c r="V8" s="432" t="str">
        <f t="shared" si="8"/>
        <v/>
      </c>
      <c r="W8" s="432" t="str">
        <f t="shared" si="9"/>
        <v/>
      </c>
      <c r="X8" s="432" t="str">
        <f t="shared" si="10"/>
        <v/>
      </c>
      <c r="Y8" s="432" t="str">
        <f t="shared" si="11"/>
        <v/>
      </c>
      <c r="Z8" s="432" t="str">
        <f t="shared" si="12"/>
        <v/>
      </c>
      <c r="AA8" s="432" t="str">
        <f t="shared" si="13"/>
        <v/>
      </c>
      <c r="AB8" s="432" t="str">
        <f t="shared" si="14"/>
        <v/>
      </c>
      <c r="AC8" s="432" t="str">
        <f t="shared" si="15"/>
        <v/>
      </c>
      <c r="AD8" s="432" t="str">
        <f t="shared" si="16"/>
        <v/>
      </c>
      <c r="AE8" s="432" t="str">
        <f t="shared" si="17"/>
        <v/>
      </c>
    </row>
    <row r="9" spans="1:31" ht="21.75" customHeight="1" x14ac:dyDescent="0.15">
      <c r="A9" s="64" t="s">
        <v>398</v>
      </c>
      <c r="B9" s="65">
        <f t="shared" si="0"/>
        <v>3</v>
      </c>
      <c r="C9" s="336">
        <v>0</v>
      </c>
      <c r="D9" s="336">
        <v>0</v>
      </c>
      <c r="E9" s="336">
        <v>0</v>
      </c>
      <c r="F9" s="336">
        <v>0</v>
      </c>
      <c r="G9" s="336">
        <v>0</v>
      </c>
      <c r="H9" s="336">
        <v>0</v>
      </c>
      <c r="I9" s="336">
        <v>0</v>
      </c>
      <c r="J9" s="336">
        <v>0</v>
      </c>
      <c r="K9" s="336">
        <v>1</v>
      </c>
      <c r="L9" s="336">
        <v>1</v>
      </c>
      <c r="M9" s="336">
        <v>0</v>
      </c>
      <c r="N9" s="336">
        <v>1</v>
      </c>
      <c r="O9" s="336">
        <v>0</v>
      </c>
      <c r="P9" s="337">
        <v>0</v>
      </c>
      <c r="Q9" s="323"/>
      <c r="R9" s="432" t="str">
        <f t="shared" si="4"/>
        <v/>
      </c>
      <c r="S9" s="432" t="str">
        <f t="shared" si="5"/>
        <v/>
      </c>
      <c r="T9" s="432" t="str">
        <f t="shared" si="6"/>
        <v/>
      </c>
      <c r="U9" s="432" t="str">
        <f t="shared" si="7"/>
        <v/>
      </c>
      <c r="V9" s="432" t="str">
        <f t="shared" si="8"/>
        <v/>
      </c>
      <c r="W9" s="432" t="str">
        <f t="shared" si="9"/>
        <v/>
      </c>
      <c r="X9" s="432" t="str">
        <f t="shared" si="10"/>
        <v/>
      </c>
      <c r="Y9" s="432" t="str">
        <f t="shared" si="11"/>
        <v/>
      </c>
      <c r="Z9" s="432" t="str">
        <f t="shared" si="12"/>
        <v/>
      </c>
      <c r="AA9" s="432" t="str">
        <f t="shared" si="13"/>
        <v/>
      </c>
      <c r="AB9" s="432" t="str">
        <f t="shared" si="14"/>
        <v/>
      </c>
      <c r="AC9" s="432" t="str">
        <f t="shared" si="15"/>
        <v/>
      </c>
      <c r="AD9" s="432" t="str">
        <f t="shared" si="16"/>
        <v/>
      </c>
      <c r="AE9" s="432" t="str">
        <f t="shared" si="17"/>
        <v/>
      </c>
    </row>
    <row r="10" spans="1:31" ht="21.75" customHeight="1" x14ac:dyDescent="0.15">
      <c r="A10" s="64" t="s">
        <v>399</v>
      </c>
      <c r="B10" s="65">
        <f t="shared" si="0"/>
        <v>10</v>
      </c>
      <c r="C10" s="342">
        <v>0</v>
      </c>
      <c r="D10" s="342">
        <v>0</v>
      </c>
      <c r="E10" s="342">
        <v>0</v>
      </c>
      <c r="F10" s="342">
        <v>0</v>
      </c>
      <c r="G10" s="342">
        <v>0</v>
      </c>
      <c r="H10" s="342">
        <v>0</v>
      </c>
      <c r="I10" s="342">
        <v>0</v>
      </c>
      <c r="J10" s="342">
        <v>0</v>
      </c>
      <c r="K10" s="342">
        <v>1</v>
      </c>
      <c r="L10" s="343">
        <v>0</v>
      </c>
      <c r="M10" s="343">
        <v>1</v>
      </c>
      <c r="N10" s="343">
        <v>6</v>
      </c>
      <c r="O10" s="343">
        <v>2</v>
      </c>
      <c r="P10" s="344">
        <v>0</v>
      </c>
      <c r="Q10" s="323"/>
      <c r="R10" s="432" t="str">
        <f t="shared" si="4"/>
        <v/>
      </c>
      <c r="S10" s="432" t="str">
        <f t="shared" si="5"/>
        <v/>
      </c>
      <c r="T10" s="432" t="str">
        <f t="shared" si="6"/>
        <v/>
      </c>
      <c r="U10" s="432" t="str">
        <f t="shared" si="7"/>
        <v/>
      </c>
      <c r="V10" s="432" t="str">
        <f t="shared" si="8"/>
        <v/>
      </c>
      <c r="W10" s="432" t="str">
        <f t="shared" si="9"/>
        <v/>
      </c>
      <c r="X10" s="432" t="str">
        <f t="shared" si="10"/>
        <v/>
      </c>
      <c r="Y10" s="432" t="str">
        <f t="shared" si="11"/>
        <v/>
      </c>
      <c r="Z10" s="432" t="str">
        <f t="shared" si="12"/>
        <v/>
      </c>
      <c r="AA10" s="432" t="str">
        <f t="shared" si="13"/>
        <v/>
      </c>
      <c r="AB10" s="432" t="str">
        <f t="shared" si="14"/>
        <v/>
      </c>
      <c r="AC10" s="432" t="str">
        <f t="shared" si="15"/>
        <v/>
      </c>
      <c r="AD10" s="432" t="str">
        <f t="shared" si="16"/>
        <v/>
      </c>
      <c r="AE10" s="432" t="str">
        <f t="shared" si="17"/>
        <v/>
      </c>
    </row>
    <row r="11" spans="1:31" ht="21.75" customHeight="1" x14ac:dyDescent="0.15">
      <c r="A11" s="64" t="s">
        <v>400</v>
      </c>
      <c r="B11" s="65">
        <f t="shared" si="0"/>
        <v>17</v>
      </c>
      <c r="C11" s="342">
        <v>15</v>
      </c>
      <c r="D11" s="342">
        <v>0</v>
      </c>
      <c r="E11" s="342">
        <v>0</v>
      </c>
      <c r="F11" s="342">
        <v>0</v>
      </c>
      <c r="G11" s="347">
        <v>0</v>
      </c>
      <c r="H11" s="342">
        <v>0</v>
      </c>
      <c r="I11" s="342">
        <v>0</v>
      </c>
      <c r="J11" s="342">
        <v>0</v>
      </c>
      <c r="K11" s="342">
        <v>0</v>
      </c>
      <c r="L11" s="343">
        <v>0</v>
      </c>
      <c r="M11" s="343">
        <v>0</v>
      </c>
      <c r="N11" s="343">
        <v>0</v>
      </c>
      <c r="O11" s="343">
        <v>2</v>
      </c>
      <c r="P11" s="344">
        <v>0</v>
      </c>
      <c r="Q11" s="323"/>
      <c r="R11" s="432" t="str">
        <f t="shared" si="4"/>
        <v/>
      </c>
      <c r="S11" s="432" t="str">
        <f t="shared" si="5"/>
        <v/>
      </c>
      <c r="T11" s="432" t="str">
        <f t="shared" si="6"/>
        <v/>
      </c>
      <c r="U11" s="432" t="str">
        <f t="shared" si="7"/>
        <v/>
      </c>
      <c r="V11" s="432" t="str">
        <f t="shared" si="8"/>
        <v/>
      </c>
      <c r="W11" s="432" t="str">
        <f t="shared" si="9"/>
        <v/>
      </c>
      <c r="X11" s="432" t="str">
        <f t="shared" si="10"/>
        <v/>
      </c>
      <c r="Y11" s="432" t="str">
        <f t="shared" si="11"/>
        <v/>
      </c>
      <c r="Z11" s="432" t="str">
        <f t="shared" si="12"/>
        <v/>
      </c>
      <c r="AA11" s="432" t="str">
        <f t="shared" si="13"/>
        <v/>
      </c>
      <c r="AB11" s="432" t="str">
        <f t="shared" si="14"/>
        <v/>
      </c>
      <c r="AC11" s="432" t="str">
        <f t="shared" si="15"/>
        <v/>
      </c>
      <c r="AD11" s="432" t="str">
        <f t="shared" si="16"/>
        <v/>
      </c>
      <c r="AE11" s="432" t="str">
        <f t="shared" si="17"/>
        <v/>
      </c>
    </row>
    <row r="12" spans="1:31" ht="21.75" customHeight="1" x14ac:dyDescent="0.15">
      <c r="A12" s="64" t="s">
        <v>401</v>
      </c>
      <c r="B12" s="65">
        <f t="shared" si="0"/>
        <v>3</v>
      </c>
      <c r="C12" s="342">
        <v>0</v>
      </c>
      <c r="D12" s="342">
        <v>0</v>
      </c>
      <c r="E12" s="342">
        <v>0</v>
      </c>
      <c r="F12" s="342">
        <v>0</v>
      </c>
      <c r="G12" s="342">
        <v>0</v>
      </c>
      <c r="H12" s="342">
        <v>0</v>
      </c>
      <c r="I12" s="342">
        <v>0</v>
      </c>
      <c r="J12" s="342">
        <v>0</v>
      </c>
      <c r="K12" s="342">
        <v>0</v>
      </c>
      <c r="L12" s="343">
        <v>2</v>
      </c>
      <c r="M12" s="343">
        <v>0</v>
      </c>
      <c r="N12" s="343">
        <v>1</v>
      </c>
      <c r="O12" s="343">
        <v>0</v>
      </c>
      <c r="P12" s="344">
        <v>0</v>
      </c>
      <c r="Q12" s="323"/>
      <c r="R12" s="432" t="str">
        <f t="shared" si="4"/>
        <v/>
      </c>
      <c r="S12" s="432" t="str">
        <f t="shared" si="5"/>
        <v/>
      </c>
      <c r="T12" s="432" t="str">
        <f t="shared" si="6"/>
        <v/>
      </c>
      <c r="U12" s="432" t="str">
        <f t="shared" si="7"/>
        <v/>
      </c>
      <c r="V12" s="432" t="str">
        <f t="shared" si="8"/>
        <v/>
      </c>
      <c r="W12" s="432" t="str">
        <f t="shared" si="9"/>
        <v/>
      </c>
      <c r="X12" s="432" t="str">
        <f t="shared" si="10"/>
        <v/>
      </c>
      <c r="Y12" s="432" t="str">
        <f t="shared" si="11"/>
        <v/>
      </c>
      <c r="Z12" s="432" t="str">
        <f t="shared" si="12"/>
        <v/>
      </c>
      <c r="AA12" s="432" t="str">
        <f t="shared" si="13"/>
        <v/>
      </c>
      <c r="AB12" s="432" t="str">
        <f t="shared" si="14"/>
        <v/>
      </c>
      <c r="AC12" s="432" t="str">
        <f t="shared" si="15"/>
        <v/>
      </c>
      <c r="AD12" s="432" t="str">
        <f t="shared" si="16"/>
        <v/>
      </c>
      <c r="AE12" s="432" t="str">
        <f t="shared" si="17"/>
        <v/>
      </c>
    </row>
    <row r="13" spans="1:31" ht="21.75" customHeight="1" x14ac:dyDescent="0.15">
      <c r="A13" s="64" t="s">
        <v>402</v>
      </c>
      <c r="B13" s="65">
        <f t="shared" si="0"/>
        <v>4</v>
      </c>
      <c r="C13" s="342">
        <v>4</v>
      </c>
      <c r="D13" s="342">
        <v>0</v>
      </c>
      <c r="E13" s="342">
        <v>0</v>
      </c>
      <c r="F13" s="342">
        <v>0</v>
      </c>
      <c r="G13" s="342">
        <v>0</v>
      </c>
      <c r="H13" s="342">
        <v>0</v>
      </c>
      <c r="I13" s="342">
        <v>0</v>
      </c>
      <c r="J13" s="342">
        <v>0</v>
      </c>
      <c r="K13" s="342">
        <v>0</v>
      </c>
      <c r="L13" s="343">
        <v>0</v>
      </c>
      <c r="M13" s="343">
        <v>0</v>
      </c>
      <c r="N13" s="343">
        <v>0</v>
      </c>
      <c r="O13" s="343">
        <v>0</v>
      </c>
      <c r="P13" s="344">
        <v>0</v>
      </c>
      <c r="Q13" s="323"/>
      <c r="R13" s="432" t="str">
        <f t="shared" si="4"/>
        <v/>
      </c>
      <c r="S13" s="432" t="str">
        <f t="shared" si="5"/>
        <v/>
      </c>
      <c r="T13" s="432" t="str">
        <f t="shared" si="6"/>
        <v/>
      </c>
      <c r="U13" s="432" t="str">
        <f t="shared" si="7"/>
        <v/>
      </c>
      <c r="V13" s="432" t="str">
        <f t="shared" si="8"/>
        <v/>
      </c>
      <c r="W13" s="432" t="str">
        <f t="shared" si="9"/>
        <v/>
      </c>
      <c r="X13" s="432" t="str">
        <f t="shared" si="10"/>
        <v/>
      </c>
      <c r="Y13" s="432" t="str">
        <f t="shared" si="11"/>
        <v/>
      </c>
      <c r="Z13" s="432" t="str">
        <f t="shared" si="12"/>
        <v/>
      </c>
      <c r="AA13" s="432" t="str">
        <f t="shared" si="13"/>
        <v/>
      </c>
      <c r="AB13" s="432" t="str">
        <f t="shared" si="14"/>
        <v/>
      </c>
      <c r="AC13" s="432" t="str">
        <f t="shared" si="15"/>
        <v/>
      </c>
      <c r="AD13" s="432" t="str">
        <f t="shared" si="16"/>
        <v/>
      </c>
      <c r="AE13" s="432" t="str">
        <f t="shared" si="17"/>
        <v/>
      </c>
    </row>
    <row r="14" spans="1:31" ht="21.75" customHeight="1" x14ac:dyDescent="0.15">
      <c r="A14" s="64" t="s">
        <v>403</v>
      </c>
      <c r="B14" s="65">
        <f t="shared" si="0"/>
        <v>10</v>
      </c>
      <c r="C14" s="342">
        <v>3</v>
      </c>
      <c r="D14" s="342">
        <v>0</v>
      </c>
      <c r="E14" s="342">
        <v>0</v>
      </c>
      <c r="F14" s="342">
        <v>0</v>
      </c>
      <c r="G14" s="342">
        <v>0</v>
      </c>
      <c r="H14" s="342">
        <v>0</v>
      </c>
      <c r="I14" s="342">
        <v>0</v>
      </c>
      <c r="J14" s="342">
        <v>0</v>
      </c>
      <c r="K14" s="342">
        <v>0</v>
      </c>
      <c r="L14" s="348">
        <v>3</v>
      </c>
      <c r="M14" s="348">
        <v>1</v>
      </c>
      <c r="N14" s="348">
        <v>3</v>
      </c>
      <c r="O14" s="343">
        <v>0</v>
      </c>
      <c r="P14" s="344">
        <v>0</v>
      </c>
      <c r="Q14" s="323"/>
      <c r="R14" s="432" t="str">
        <f t="shared" si="4"/>
        <v/>
      </c>
      <c r="S14" s="432" t="str">
        <f t="shared" si="5"/>
        <v/>
      </c>
      <c r="T14" s="432" t="str">
        <f t="shared" si="6"/>
        <v/>
      </c>
      <c r="U14" s="432" t="str">
        <f t="shared" si="7"/>
        <v/>
      </c>
      <c r="V14" s="432" t="str">
        <f t="shared" si="8"/>
        <v/>
      </c>
      <c r="W14" s="432" t="str">
        <f t="shared" si="9"/>
        <v/>
      </c>
      <c r="X14" s="432" t="str">
        <f t="shared" si="10"/>
        <v/>
      </c>
      <c r="Y14" s="432" t="str">
        <f t="shared" si="11"/>
        <v/>
      </c>
      <c r="Z14" s="432" t="str">
        <f t="shared" si="12"/>
        <v/>
      </c>
      <c r="AA14" s="432" t="str">
        <f t="shared" si="13"/>
        <v/>
      </c>
      <c r="AB14" s="432" t="str">
        <f t="shared" si="14"/>
        <v/>
      </c>
      <c r="AC14" s="432" t="str">
        <f t="shared" si="15"/>
        <v/>
      </c>
      <c r="AD14" s="432" t="str">
        <f t="shared" si="16"/>
        <v/>
      </c>
      <c r="AE14" s="432" t="str">
        <f t="shared" si="17"/>
        <v/>
      </c>
    </row>
    <row r="15" spans="1:31" ht="21.75" customHeight="1" x14ac:dyDescent="0.15">
      <c r="A15" s="64" t="s">
        <v>404</v>
      </c>
      <c r="B15" s="65">
        <f t="shared" si="0"/>
        <v>5</v>
      </c>
      <c r="C15" s="342">
        <v>0</v>
      </c>
      <c r="D15" s="342">
        <v>0</v>
      </c>
      <c r="E15" s="342">
        <v>0</v>
      </c>
      <c r="F15" s="342">
        <v>0</v>
      </c>
      <c r="G15" s="342">
        <v>0</v>
      </c>
      <c r="H15" s="342">
        <v>0</v>
      </c>
      <c r="I15" s="342">
        <v>0</v>
      </c>
      <c r="J15" s="342">
        <v>0</v>
      </c>
      <c r="K15" s="342">
        <v>0</v>
      </c>
      <c r="L15" s="343">
        <v>1</v>
      </c>
      <c r="M15" s="343">
        <v>2</v>
      </c>
      <c r="N15" s="343">
        <v>2</v>
      </c>
      <c r="O15" s="343">
        <v>0</v>
      </c>
      <c r="P15" s="344">
        <v>0</v>
      </c>
      <c r="Q15" s="323"/>
      <c r="R15" s="432" t="str">
        <f t="shared" si="4"/>
        <v/>
      </c>
      <c r="S15" s="432" t="str">
        <f t="shared" si="5"/>
        <v/>
      </c>
      <c r="T15" s="432" t="str">
        <f t="shared" si="6"/>
        <v/>
      </c>
      <c r="U15" s="432" t="str">
        <f t="shared" si="7"/>
        <v/>
      </c>
      <c r="V15" s="432" t="str">
        <f t="shared" si="8"/>
        <v/>
      </c>
      <c r="W15" s="432" t="str">
        <f t="shared" si="9"/>
        <v/>
      </c>
      <c r="X15" s="432" t="str">
        <f t="shared" si="10"/>
        <v/>
      </c>
      <c r="Y15" s="432" t="str">
        <f t="shared" si="11"/>
        <v/>
      </c>
      <c r="Z15" s="432" t="str">
        <f t="shared" si="12"/>
        <v/>
      </c>
      <c r="AA15" s="432" t="str">
        <f t="shared" si="13"/>
        <v/>
      </c>
      <c r="AB15" s="432" t="str">
        <f t="shared" si="14"/>
        <v/>
      </c>
      <c r="AC15" s="432" t="str">
        <f t="shared" si="15"/>
        <v/>
      </c>
      <c r="AD15" s="432" t="str">
        <f t="shared" si="16"/>
        <v/>
      </c>
      <c r="AE15" s="432" t="str">
        <f t="shared" si="17"/>
        <v/>
      </c>
    </row>
    <row r="16" spans="1:31" ht="21.75" customHeight="1" x14ac:dyDescent="0.15">
      <c r="A16" s="64" t="s">
        <v>405</v>
      </c>
      <c r="B16" s="65">
        <f t="shared" si="0"/>
        <v>9</v>
      </c>
      <c r="C16" s="342">
        <v>6</v>
      </c>
      <c r="D16" s="342">
        <v>0</v>
      </c>
      <c r="E16" s="342">
        <v>0</v>
      </c>
      <c r="F16" s="342">
        <v>0</v>
      </c>
      <c r="G16" s="342">
        <v>0</v>
      </c>
      <c r="H16" s="342">
        <v>0</v>
      </c>
      <c r="I16" s="342">
        <v>0</v>
      </c>
      <c r="J16" s="342">
        <v>1</v>
      </c>
      <c r="K16" s="342">
        <v>0</v>
      </c>
      <c r="L16" s="343">
        <v>0</v>
      </c>
      <c r="M16" s="343">
        <v>0</v>
      </c>
      <c r="N16" s="343">
        <v>2</v>
      </c>
      <c r="O16" s="343">
        <v>0</v>
      </c>
      <c r="P16" s="344">
        <v>0</v>
      </c>
      <c r="Q16" s="323"/>
      <c r="R16" s="432" t="str">
        <f t="shared" si="4"/>
        <v/>
      </c>
      <c r="S16" s="432" t="str">
        <f t="shared" si="5"/>
        <v/>
      </c>
      <c r="T16" s="432" t="str">
        <f t="shared" si="6"/>
        <v/>
      </c>
      <c r="U16" s="432" t="str">
        <f t="shared" si="7"/>
        <v/>
      </c>
      <c r="V16" s="432" t="str">
        <f t="shared" si="8"/>
        <v/>
      </c>
      <c r="W16" s="432" t="str">
        <f t="shared" si="9"/>
        <v/>
      </c>
      <c r="X16" s="432" t="str">
        <f t="shared" si="10"/>
        <v/>
      </c>
      <c r="Y16" s="432" t="str">
        <f t="shared" si="11"/>
        <v/>
      </c>
      <c r="Z16" s="432" t="str">
        <f t="shared" si="12"/>
        <v/>
      </c>
      <c r="AA16" s="432" t="str">
        <f t="shared" si="13"/>
        <v/>
      </c>
      <c r="AB16" s="432" t="str">
        <f t="shared" si="14"/>
        <v/>
      </c>
      <c r="AC16" s="432" t="str">
        <f t="shared" si="15"/>
        <v/>
      </c>
      <c r="AD16" s="432" t="str">
        <f t="shared" si="16"/>
        <v/>
      </c>
      <c r="AE16" s="432" t="str">
        <f t="shared" si="17"/>
        <v/>
      </c>
    </row>
    <row r="17" spans="1:31" ht="21.75" customHeight="1" x14ac:dyDescent="0.15">
      <c r="A17" s="64"/>
      <c r="B17" s="65">
        <f t="shared" si="0"/>
        <v>0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3"/>
      <c r="M17" s="343"/>
      <c r="N17" s="343"/>
      <c r="O17" s="343"/>
      <c r="P17" s="344"/>
      <c r="Q17" s="323"/>
      <c r="R17" s="432" t="str">
        <f t="shared" si="4"/>
        <v/>
      </c>
      <c r="S17" s="432" t="str">
        <f t="shared" si="5"/>
        <v/>
      </c>
      <c r="T17" s="432" t="str">
        <f t="shared" si="6"/>
        <v/>
      </c>
      <c r="U17" s="432" t="str">
        <f t="shared" si="7"/>
        <v/>
      </c>
      <c r="V17" s="432" t="str">
        <f t="shared" si="8"/>
        <v/>
      </c>
      <c r="W17" s="432" t="str">
        <f t="shared" si="9"/>
        <v/>
      </c>
      <c r="X17" s="432" t="str">
        <f t="shared" si="10"/>
        <v/>
      </c>
      <c r="Y17" s="432" t="str">
        <f t="shared" si="11"/>
        <v/>
      </c>
      <c r="Z17" s="432" t="str">
        <f t="shared" si="12"/>
        <v/>
      </c>
      <c r="AA17" s="432" t="str">
        <f t="shared" si="13"/>
        <v/>
      </c>
      <c r="AB17" s="432" t="str">
        <f t="shared" si="14"/>
        <v/>
      </c>
      <c r="AC17" s="432" t="str">
        <f t="shared" si="15"/>
        <v/>
      </c>
      <c r="AD17" s="432" t="str">
        <f t="shared" si="16"/>
        <v/>
      </c>
      <c r="AE17" s="432" t="str">
        <f t="shared" si="17"/>
        <v/>
      </c>
    </row>
    <row r="18" spans="1:31" ht="21.75" customHeight="1" x14ac:dyDescent="0.15">
      <c r="A18" s="64"/>
      <c r="B18" s="65">
        <f t="shared" si="0"/>
        <v>0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3"/>
      <c r="M18" s="343"/>
      <c r="N18" s="343"/>
      <c r="O18" s="343"/>
      <c r="P18" s="344"/>
      <c r="Q18" s="323"/>
      <c r="R18" s="432" t="str">
        <f t="shared" si="4"/>
        <v/>
      </c>
      <c r="S18" s="432" t="str">
        <f t="shared" si="5"/>
        <v/>
      </c>
      <c r="T18" s="432" t="str">
        <f t="shared" si="6"/>
        <v/>
      </c>
      <c r="U18" s="432" t="str">
        <f t="shared" si="7"/>
        <v/>
      </c>
      <c r="V18" s="432" t="str">
        <f t="shared" si="8"/>
        <v/>
      </c>
      <c r="W18" s="432" t="str">
        <f t="shared" si="9"/>
        <v/>
      </c>
      <c r="X18" s="432" t="str">
        <f t="shared" si="10"/>
        <v/>
      </c>
      <c r="Y18" s="432" t="str">
        <f t="shared" si="11"/>
        <v/>
      </c>
      <c r="Z18" s="432" t="str">
        <f t="shared" si="12"/>
        <v/>
      </c>
      <c r="AA18" s="432" t="str">
        <f t="shared" si="13"/>
        <v/>
      </c>
      <c r="AB18" s="432" t="str">
        <f t="shared" si="14"/>
        <v/>
      </c>
      <c r="AC18" s="432" t="str">
        <f t="shared" si="15"/>
        <v/>
      </c>
      <c r="AD18" s="432" t="str">
        <f t="shared" si="16"/>
        <v/>
      </c>
      <c r="AE18" s="432" t="str">
        <f t="shared" si="17"/>
        <v/>
      </c>
    </row>
    <row r="19" spans="1:31" ht="21.75" customHeight="1" x14ac:dyDescent="0.15">
      <c r="A19" s="64"/>
      <c r="B19" s="65">
        <f t="shared" si="0"/>
        <v>0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3"/>
      <c r="M19" s="343"/>
      <c r="N19" s="343"/>
      <c r="O19" s="343"/>
      <c r="P19" s="344"/>
      <c r="Q19" s="323"/>
      <c r="R19" s="432" t="str">
        <f t="shared" si="4"/>
        <v/>
      </c>
      <c r="S19" s="432" t="str">
        <f t="shared" si="5"/>
        <v/>
      </c>
      <c r="T19" s="432" t="str">
        <f t="shared" si="6"/>
        <v/>
      </c>
      <c r="U19" s="432" t="str">
        <f t="shared" si="7"/>
        <v/>
      </c>
      <c r="V19" s="432" t="str">
        <f t="shared" si="8"/>
        <v/>
      </c>
      <c r="W19" s="432" t="str">
        <f t="shared" si="9"/>
        <v/>
      </c>
      <c r="X19" s="432" t="str">
        <f t="shared" si="10"/>
        <v/>
      </c>
      <c r="Y19" s="432" t="str">
        <f t="shared" si="11"/>
        <v/>
      </c>
      <c r="Z19" s="432" t="str">
        <f t="shared" si="12"/>
        <v/>
      </c>
      <c r="AA19" s="432" t="str">
        <f t="shared" si="13"/>
        <v/>
      </c>
      <c r="AB19" s="432" t="str">
        <f t="shared" si="14"/>
        <v/>
      </c>
      <c r="AC19" s="432" t="str">
        <f t="shared" si="15"/>
        <v/>
      </c>
      <c r="AD19" s="432" t="str">
        <f t="shared" si="16"/>
        <v/>
      </c>
      <c r="AE19" s="432" t="str">
        <f t="shared" si="17"/>
        <v/>
      </c>
    </row>
    <row r="20" spans="1:31" ht="21.75" customHeight="1" x14ac:dyDescent="0.15">
      <c r="A20" s="64"/>
      <c r="B20" s="65">
        <f t="shared" ref="B20:B35" si="18">SUM(C20:P20)</f>
        <v>0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3"/>
      <c r="M20" s="343"/>
      <c r="N20" s="343"/>
      <c r="O20" s="343"/>
      <c r="P20" s="344"/>
      <c r="Q20" s="323"/>
      <c r="R20" s="432" t="str">
        <f t="shared" si="4"/>
        <v/>
      </c>
      <c r="S20" s="432" t="str">
        <f t="shared" si="5"/>
        <v/>
      </c>
      <c r="T20" s="432" t="str">
        <f t="shared" si="6"/>
        <v/>
      </c>
      <c r="U20" s="432" t="str">
        <f t="shared" si="7"/>
        <v/>
      </c>
      <c r="V20" s="432" t="str">
        <f t="shared" si="8"/>
        <v/>
      </c>
      <c r="W20" s="432" t="str">
        <f t="shared" si="9"/>
        <v/>
      </c>
      <c r="X20" s="432" t="str">
        <f t="shared" si="10"/>
        <v/>
      </c>
      <c r="Y20" s="432" t="str">
        <f t="shared" si="11"/>
        <v/>
      </c>
      <c r="Z20" s="432" t="str">
        <f t="shared" si="12"/>
        <v/>
      </c>
      <c r="AA20" s="432" t="str">
        <f t="shared" si="13"/>
        <v/>
      </c>
      <c r="AB20" s="432" t="str">
        <f t="shared" si="14"/>
        <v/>
      </c>
      <c r="AC20" s="432" t="str">
        <f t="shared" si="15"/>
        <v/>
      </c>
      <c r="AD20" s="432" t="str">
        <f t="shared" si="16"/>
        <v/>
      </c>
      <c r="AE20" s="432" t="str">
        <f t="shared" si="17"/>
        <v/>
      </c>
    </row>
    <row r="21" spans="1:31" ht="21.75" customHeight="1" x14ac:dyDescent="0.15">
      <c r="A21" s="64"/>
      <c r="B21" s="65">
        <f t="shared" si="18"/>
        <v>0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3"/>
      <c r="M21" s="343"/>
      <c r="N21" s="343"/>
      <c r="O21" s="343"/>
      <c r="P21" s="344"/>
      <c r="Q21" s="323"/>
      <c r="R21" s="432" t="str">
        <f t="shared" si="4"/>
        <v/>
      </c>
      <c r="S21" s="432" t="str">
        <f t="shared" si="5"/>
        <v/>
      </c>
      <c r="T21" s="432" t="str">
        <f t="shared" si="6"/>
        <v/>
      </c>
      <c r="U21" s="432" t="str">
        <f t="shared" si="7"/>
        <v/>
      </c>
      <c r="V21" s="432" t="str">
        <f t="shared" si="8"/>
        <v/>
      </c>
      <c r="W21" s="432" t="str">
        <f t="shared" si="9"/>
        <v/>
      </c>
      <c r="X21" s="432" t="str">
        <f t="shared" si="10"/>
        <v/>
      </c>
      <c r="Y21" s="432" t="str">
        <f t="shared" si="11"/>
        <v/>
      </c>
      <c r="Z21" s="432" t="str">
        <f t="shared" si="12"/>
        <v/>
      </c>
      <c r="AA21" s="432" t="str">
        <f t="shared" si="13"/>
        <v/>
      </c>
      <c r="AB21" s="432" t="str">
        <f t="shared" si="14"/>
        <v/>
      </c>
      <c r="AC21" s="432" t="str">
        <f t="shared" si="15"/>
        <v/>
      </c>
      <c r="AD21" s="432" t="str">
        <f t="shared" si="16"/>
        <v/>
      </c>
      <c r="AE21" s="432" t="str">
        <f t="shared" si="17"/>
        <v/>
      </c>
    </row>
    <row r="22" spans="1:31" ht="21.75" customHeight="1" x14ac:dyDescent="0.15">
      <c r="A22" s="64"/>
      <c r="B22" s="65">
        <f t="shared" si="18"/>
        <v>0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3"/>
      <c r="M22" s="343"/>
      <c r="N22" s="343"/>
      <c r="O22" s="343"/>
      <c r="P22" s="344"/>
      <c r="Q22" s="323"/>
      <c r="R22" s="432" t="str">
        <f t="shared" si="4"/>
        <v/>
      </c>
      <c r="S22" s="432" t="str">
        <f t="shared" si="5"/>
        <v/>
      </c>
      <c r="T22" s="432" t="str">
        <f t="shared" si="6"/>
        <v/>
      </c>
      <c r="U22" s="432" t="str">
        <f t="shared" si="7"/>
        <v/>
      </c>
      <c r="V22" s="432" t="str">
        <f t="shared" si="8"/>
        <v/>
      </c>
      <c r="W22" s="432" t="str">
        <f t="shared" si="9"/>
        <v/>
      </c>
      <c r="X22" s="432" t="str">
        <f t="shared" si="10"/>
        <v/>
      </c>
      <c r="Y22" s="432" t="str">
        <f t="shared" si="11"/>
        <v/>
      </c>
      <c r="Z22" s="432" t="str">
        <f t="shared" si="12"/>
        <v/>
      </c>
      <c r="AA22" s="432" t="str">
        <f t="shared" si="13"/>
        <v/>
      </c>
      <c r="AB22" s="432" t="str">
        <f t="shared" si="14"/>
        <v/>
      </c>
      <c r="AC22" s="432" t="str">
        <f t="shared" si="15"/>
        <v/>
      </c>
      <c r="AD22" s="432" t="str">
        <f t="shared" si="16"/>
        <v/>
      </c>
      <c r="AE22" s="432" t="str">
        <f t="shared" si="17"/>
        <v/>
      </c>
    </row>
    <row r="23" spans="1:31" ht="21.75" customHeight="1" x14ac:dyDescent="0.15">
      <c r="A23" s="64"/>
      <c r="B23" s="65">
        <f t="shared" si="18"/>
        <v>0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3"/>
      <c r="M23" s="343"/>
      <c r="N23" s="343"/>
      <c r="O23" s="343"/>
      <c r="P23" s="344"/>
      <c r="Q23" s="323"/>
      <c r="R23" s="432" t="str">
        <f t="shared" si="4"/>
        <v/>
      </c>
      <c r="S23" s="432" t="str">
        <f t="shared" si="5"/>
        <v/>
      </c>
      <c r="T23" s="432" t="str">
        <f t="shared" si="6"/>
        <v/>
      </c>
      <c r="U23" s="432" t="str">
        <f t="shared" si="7"/>
        <v/>
      </c>
      <c r="V23" s="432" t="str">
        <f t="shared" si="8"/>
        <v/>
      </c>
      <c r="W23" s="432" t="str">
        <f t="shared" si="9"/>
        <v/>
      </c>
      <c r="X23" s="432" t="str">
        <f t="shared" si="10"/>
        <v/>
      </c>
      <c r="Y23" s="432" t="str">
        <f t="shared" si="11"/>
        <v/>
      </c>
      <c r="Z23" s="432" t="str">
        <f t="shared" si="12"/>
        <v/>
      </c>
      <c r="AA23" s="432" t="str">
        <f t="shared" si="13"/>
        <v/>
      </c>
      <c r="AB23" s="432" t="str">
        <f t="shared" si="14"/>
        <v/>
      </c>
      <c r="AC23" s="432" t="str">
        <f t="shared" si="15"/>
        <v/>
      </c>
      <c r="AD23" s="432" t="str">
        <f t="shared" si="16"/>
        <v/>
      </c>
      <c r="AE23" s="432" t="str">
        <f t="shared" si="17"/>
        <v/>
      </c>
    </row>
    <row r="24" spans="1:31" ht="21.75" customHeight="1" x14ac:dyDescent="0.15">
      <c r="A24" s="64"/>
      <c r="B24" s="65">
        <f t="shared" si="18"/>
        <v>0</v>
      </c>
      <c r="C24" s="342"/>
      <c r="D24" s="342"/>
      <c r="E24" s="342"/>
      <c r="F24" s="342"/>
      <c r="G24" s="342"/>
      <c r="H24" s="342"/>
      <c r="I24" s="342"/>
      <c r="J24" s="342"/>
      <c r="K24" s="342"/>
      <c r="L24" s="343"/>
      <c r="M24" s="343"/>
      <c r="N24" s="343"/>
      <c r="O24" s="343"/>
      <c r="P24" s="344"/>
      <c r="Q24" s="323"/>
      <c r="R24" s="432" t="str">
        <f t="shared" si="4"/>
        <v/>
      </c>
      <c r="S24" s="432" t="str">
        <f t="shared" si="5"/>
        <v/>
      </c>
      <c r="T24" s="432" t="str">
        <f t="shared" si="6"/>
        <v/>
      </c>
      <c r="U24" s="432" t="str">
        <f t="shared" si="7"/>
        <v/>
      </c>
      <c r="V24" s="432" t="str">
        <f t="shared" si="8"/>
        <v/>
      </c>
      <c r="W24" s="432" t="str">
        <f t="shared" si="9"/>
        <v/>
      </c>
      <c r="X24" s="432" t="str">
        <f t="shared" si="10"/>
        <v/>
      </c>
      <c r="Y24" s="432" t="str">
        <f t="shared" si="11"/>
        <v/>
      </c>
      <c r="Z24" s="432" t="str">
        <f t="shared" si="12"/>
        <v/>
      </c>
      <c r="AA24" s="432" t="str">
        <f t="shared" si="13"/>
        <v/>
      </c>
      <c r="AB24" s="432" t="str">
        <f t="shared" si="14"/>
        <v/>
      </c>
      <c r="AC24" s="432" t="str">
        <f t="shared" si="15"/>
        <v/>
      </c>
      <c r="AD24" s="432" t="str">
        <f t="shared" si="16"/>
        <v/>
      </c>
      <c r="AE24" s="432" t="str">
        <f t="shared" si="17"/>
        <v/>
      </c>
    </row>
    <row r="25" spans="1:31" ht="21.75" customHeight="1" x14ac:dyDescent="0.15">
      <c r="A25" s="64"/>
      <c r="B25" s="65">
        <f t="shared" si="18"/>
        <v>0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3"/>
      <c r="M25" s="343"/>
      <c r="N25" s="343"/>
      <c r="O25" s="343"/>
      <c r="P25" s="344"/>
      <c r="Q25" s="323"/>
      <c r="R25" s="432" t="str">
        <f t="shared" si="4"/>
        <v/>
      </c>
      <c r="S25" s="432" t="str">
        <f t="shared" si="5"/>
        <v/>
      </c>
      <c r="T25" s="432" t="str">
        <f t="shared" si="6"/>
        <v/>
      </c>
      <c r="U25" s="432" t="str">
        <f t="shared" si="7"/>
        <v/>
      </c>
      <c r="V25" s="432" t="str">
        <f t="shared" si="8"/>
        <v/>
      </c>
      <c r="W25" s="432" t="str">
        <f t="shared" si="9"/>
        <v/>
      </c>
      <c r="X25" s="432" t="str">
        <f t="shared" si="10"/>
        <v/>
      </c>
      <c r="Y25" s="432" t="str">
        <f t="shared" si="11"/>
        <v/>
      </c>
      <c r="Z25" s="432" t="str">
        <f t="shared" si="12"/>
        <v/>
      </c>
      <c r="AA25" s="432" t="str">
        <f t="shared" si="13"/>
        <v/>
      </c>
      <c r="AB25" s="432" t="str">
        <f t="shared" si="14"/>
        <v/>
      </c>
      <c r="AC25" s="432" t="str">
        <f t="shared" si="15"/>
        <v/>
      </c>
      <c r="AD25" s="432" t="str">
        <f t="shared" si="16"/>
        <v/>
      </c>
      <c r="AE25" s="432" t="str">
        <f t="shared" si="17"/>
        <v/>
      </c>
    </row>
    <row r="26" spans="1:31" ht="21.75" customHeight="1" x14ac:dyDescent="0.15">
      <c r="A26" s="64"/>
      <c r="B26" s="65">
        <f t="shared" si="18"/>
        <v>0</v>
      </c>
      <c r="C26" s="342"/>
      <c r="D26" s="342"/>
      <c r="E26" s="342"/>
      <c r="F26" s="342"/>
      <c r="G26" s="342"/>
      <c r="H26" s="342"/>
      <c r="I26" s="342"/>
      <c r="J26" s="342"/>
      <c r="K26" s="342"/>
      <c r="L26" s="343"/>
      <c r="M26" s="343"/>
      <c r="N26" s="343"/>
      <c r="O26" s="343"/>
      <c r="P26" s="344"/>
      <c r="Q26" s="323"/>
      <c r="R26" s="432" t="str">
        <f t="shared" si="4"/>
        <v/>
      </c>
      <c r="S26" s="432" t="str">
        <f t="shared" si="5"/>
        <v/>
      </c>
      <c r="T26" s="432" t="str">
        <f t="shared" si="6"/>
        <v/>
      </c>
      <c r="U26" s="432" t="str">
        <f t="shared" si="7"/>
        <v/>
      </c>
      <c r="V26" s="432" t="str">
        <f t="shared" si="8"/>
        <v/>
      </c>
      <c r="W26" s="432" t="str">
        <f t="shared" si="9"/>
        <v/>
      </c>
      <c r="X26" s="432" t="str">
        <f t="shared" si="10"/>
        <v/>
      </c>
      <c r="Y26" s="432" t="str">
        <f t="shared" si="11"/>
        <v/>
      </c>
      <c r="Z26" s="432" t="str">
        <f t="shared" si="12"/>
        <v/>
      </c>
      <c r="AA26" s="432" t="str">
        <f t="shared" si="13"/>
        <v/>
      </c>
      <c r="AB26" s="432" t="str">
        <f t="shared" si="14"/>
        <v/>
      </c>
      <c r="AC26" s="432" t="str">
        <f t="shared" si="15"/>
        <v/>
      </c>
      <c r="AD26" s="432" t="str">
        <f t="shared" si="16"/>
        <v/>
      </c>
      <c r="AE26" s="432" t="str">
        <f t="shared" si="17"/>
        <v/>
      </c>
    </row>
    <row r="27" spans="1:31" ht="21.75" customHeight="1" x14ac:dyDescent="0.15">
      <c r="A27" s="64"/>
      <c r="B27" s="65">
        <f t="shared" si="18"/>
        <v>0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3"/>
      <c r="M27" s="343"/>
      <c r="N27" s="343"/>
      <c r="O27" s="343"/>
      <c r="P27" s="344"/>
      <c r="Q27" s="323"/>
      <c r="R27" s="432" t="str">
        <f t="shared" si="4"/>
        <v/>
      </c>
      <c r="S27" s="432" t="str">
        <f t="shared" si="5"/>
        <v/>
      </c>
      <c r="T27" s="432" t="str">
        <f t="shared" si="6"/>
        <v/>
      </c>
      <c r="U27" s="432" t="str">
        <f t="shared" si="7"/>
        <v/>
      </c>
      <c r="V27" s="432" t="str">
        <f t="shared" si="8"/>
        <v/>
      </c>
      <c r="W27" s="432" t="str">
        <f t="shared" si="9"/>
        <v/>
      </c>
      <c r="X27" s="432" t="str">
        <f t="shared" si="10"/>
        <v/>
      </c>
      <c r="Y27" s="432" t="str">
        <f t="shared" si="11"/>
        <v/>
      </c>
      <c r="Z27" s="432" t="str">
        <f t="shared" si="12"/>
        <v/>
      </c>
      <c r="AA27" s="432" t="str">
        <f t="shared" si="13"/>
        <v/>
      </c>
      <c r="AB27" s="432" t="str">
        <f t="shared" si="14"/>
        <v/>
      </c>
      <c r="AC27" s="432" t="str">
        <f t="shared" si="15"/>
        <v/>
      </c>
      <c r="AD27" s="432" t="str">
        <f t="shared" si="16"/>
        <v/>
      </c>
      <c r="AE27" s="432" t="str">
        <f t="shared" si="17"/>
        <v/>
      </c>
    </row>
    <row r="28" spans="1:31" ht="21.75" customHeight="1" x14ac:dyDescent="0.15">
      <c r="A28" s="64"/>
      <c r="B28" s="65">
        <f t="shared" si="18"/>
        <v>0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3"/>
      <c r="M28" s="343"/>
      <c r="N28" s="343"/>
      <c r="O28" s="343"/>
      <c r="P28" s="344"/>
      <c r="Q28" s="323"/>
      <c r="R28" s="432" t="str">
        <f t="shared" si="4"/>
        <v/>
      </c>
      <c r="S28" s="432" t="str">
        <f t="shared" si="5"/>
        <v/>
      </c>
      <c r="T28" s="432" t="str">
        <f t="shared" si="6"/>
        <v/>
      </c>
      <c r="U28" s="432" t="str">
        <f t="shared" si="7"/>
        <v/>
      </c>
      <c r="V28" s="432" t="str">
        <f t="shared" si="8"/>
        <v/>
      </c>
      <c r="W28" s="432" t="str">
        <f t="shared" si="9"/>
        <v/>
      </c>
      <c r="X28" s="432" t="str">
        <f t="shared" si="10"/>
        <v/>
      </c>
      <c r="Y28" s="432" t="str">
        <f t="shared" si="11"/>
        <v/>
      </c>
      <c r="Z28" s="432" t="str">
        <f t="shared" si="12"/>
        <v/>
      </c>
      <c r="AA28" s="432" t="str">
        <f t="shared" si="13"/>
        <v/>
      </c>
      <c r="AB28" s="432" t="str">
        <f t="shared" si="14"/>
        <v/>
      </c>
      <c r="AC28" s="432" t="str">
        <f t="shared" si="15"/>
        <v/>
      </c>
      <c r="AD28" s="432" t="str">
        <f t="shared" si="16"/>
        <v/>
      </c>
      <c r="AE28" s="432" t="str">
        <f t="shared" si="17"/>
        <v/>
      </c>
    </row>
    <row r="29" spans="1:31" ht="21.75" customHeight="1" x14ac:dyDescent="0.15">
      <c r="A29" s="64"/>
      <c r="B29" s="65">
        <f t="shared" si="18"/>
        <v>0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3"/>
      <c r="M29" s="343"/>
      <c r="N29" s="343"/>
      <c r="O29" s="343"/>
      <c r="P29" s="344"/>
      <c r="Q29" s="323"/>
      <c r="R29" s="432" t="str">
        <f t="shared" si="4"/>
        <v/>
      </c>
      <c r="S29" s="432" t="str">
        <f t="shared" si="5"/>
        <v/>
      </c>
      <c r="T29" s="432" t="str">
        <f t="shared" si="6"/>
        <v/>
      </c>
      <c r="U29" s="432" t="str">
        <f t="shared" si="7"/>
        <v/>
      </c>
      <c r="V29" s="432" t="str">
        <f t="shared" si="8"/>
        <v/>
      </c>
      <c r="W29" s="432" t="str">
        <f t="shared" si="9"/>
        <v/>
      </c>
      <c r="X29" s="432" t="str">
        <f t="shared" si="10"/>
        <v/>
      </c>
      <c r="Y29" s="432" t="str">
        <f t="shared" si="11"/>
        <v/>
      </c>
      <c r="Z29" s="432" t="str">
        <f t="shared" si="12"/>
        <v/>
      </c>
      <c r="AA29" s="432" t="str">
        <f t="shared" si="13"/>
        <v/>
      </c>
      <c r="AB29" s="432" t="str">
        <f t="shared" si="14"/>
        <v/>
      </c>
      <c r="AC29" s="432" t="str">
        <f t="shared" si="15"/>
        <v/>
      </c>
      <c r="AD29" s="432" t="str">
        <f t="shared" si="16"/>
        <v/>
      </c>
      <c r="AE29" s="432" t="str">
        <f t="shared" si="17"/>
        <v/>
      </c>
    </row>
    <row r="30" spans="1:31" ht="21.75" customHeight="1" x14ac:dyDescent="0.15">
      <c r="A30" s="64"/>
      <c r="B30" s="65">
        <f t="shared" si="18"/>
        <v>0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3"/>
      <c r="M30" s="343"/>
      <c r="N30" s="343"/>
      <c r="O30" s="343"/>
      <c r="P30" s="344"/>
      <c r="Q30" s="323"/>
      <c r="R30" s="432" t="str">
        <f t="shared" si="4"/>
        <v/>
      </c>
      <c r="S30" s="432" t="str">
        <f t="shared" si="5"/>
        <v/>
      </c>
      <c r="T30" s="432" t="str">
        <f t="shared" si="6"/>
        <v/>
      </c>
      <c r="U30" s="432" t="str">
        <f t="shared" si="7"/>
        <v/>
      </c>
      <c r="V30" s="432" t="str">
        <f t="shared" si="8"/>
        <v/>
      </c>
      <c r="W30" s="432" t="str">
        <f t="shared" si="9"/>
        <v/>
      </c>
      <c r="X30" s="432" t="str">
        <f t="shared" si="10"/>
        <v/>
      </c>
      <c r="Y30" s="432" t="str">
        <f t="shared" si="11"/>
        <v/>
      </c>
      <c r="Z30" s="432" t="str">
        <f t="shared" si="12"/>
        <v/>
      </c>
      <c r="AA30" s="432" t="str">
        <f t="shared" si="13"/>
        <v/>
      </c>
      <c r="AB30" s="432" t="str">
        <f t="shared" si="14"/>
        <v/>
      </c>
      <c r="AC30" s="432" t="str">
        <f t="shared" si="15"/>
        <v/>
      </c>
      <c r="AD30" s="432" t="str">
        <f t="shared" si="16"/>
        <v/>
      </c>
      <c r="AE30" s="432" t="str">
        <f t="shared" si="17"/>
        <v/>
      </c>
    </row>
    <row r="31" spans="1:31" ht="21.75" customHeight="1" x14ac:dyDescent="0.15">
      <c r="A31" s="64"/>
      <c r="B31" s="65">
        <f t="shared" si="18"/>
        <v>0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3"/>
      <c r="M31" s="343"/>
      <c r="N31" s="343"/>
      <c r="O31" s="343"/>
      <c r="P31" s="344"/>
      <c r="Q31" s="323"/>
      <c r="R31" s="432" t="str">
        <f t="shared" si="4"/>
        <v/>
      </c>
      <c r="S31" s="432" t="str">
        <f t="shared" si="5"/>
        <v/>
      </c>
      <c r="T31" s="432" t="str">
        <f t="shared" si="6"/>
        <v/>
      </c>
      <c r="U31" s="432" t="str">
        <f t="shared" si="7"/>
        <v/>
      </c>
      <c r="V31" s="432" t="str">
        <f t="shared" si="8"/>
        <v/>
      </c>
      <c r="W31" s="432" t="str">
        <f t="shared" si="9"/>
        <v/>
      </c>
      <c r="X31" s="432" t="str">
        <f t="shared" si="10"/>
        <v/>
      </c>
      <c r="Y31" s="432" t="str">
        <f t="shared" si="11"/>
        <v/>
      </c>
      <c r="Z31" s="432" t="str">
        <f t="shared" si="12"/>
        <v/>
      </c>
      <c r="AA31" s="432" t="str">
        <f t="shared" si="13"/>
        <v/>
      </c>
      <c r="AB31" s="432" t="str">
        <f t="shared" si="14"/>
        <v/>
      </c>
      <c r="AC31" s="432" t="str">
        <f t="shared" si="15"/>
        <v/>
      </c>
      <c r="AD31" s="432" t="str">
        <f t="shared" si="16"/>
        <v/>
      </c>
      <c r="AE31" s="432" t="str">
        <f t="shared" si="17"/>
        <v/>
      </c>
    </row>
    <row r="32" spans="1:31" ht="21.75" customHeight="1" x14ac:dyDescent="0.15">
      <c r="A32" s="64"/>
      <c r="B32" s="65">
        <f t="shared" si="18"/>
        <v>0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43"/>
      <c r="M32" s="343"/>
      <c r="N32" s="343"/>
      <c r="O32" s="343"/>
      <c r="P32" s="344"/>
      <c r="Q32" s="323"/>
      <c r="R32" s="432" t="str">
        <f t="shared" si="4"/>
        <v/>
      </c>
      <c r="S32" s="432" t="str">
        <f t="shared" si="5"/>
        <v/>
      </c>
      <c r="T32" s="432" t="str">
        <f t="shared" si="6"/>
        <v/>
      </c>
      <c r="U32" s="432" t="str">
        <f t="shared" si="7"/>
        <v/>
      </c>
      <c r="V32" s="432" t="str">
        <f t="shared" si="8"/>
        <v/>
      </c>
      <c r="W32" s="432" t="str">
        <f t="shared" si="9"/>
        <v/>
      </c>
      <c r="X32" s="432" t="str">
        <f t="shared" si="10"/>
        <v/>
      </c>
      <c r="Y32" s="432" t="str">
        <f t="shared" si="11"/>
        <v/>
      </c>
      <c r="Z32" s="432" t="str">
        <f t="shared" si="12"/>
        <v/>
      </c>
      <c r="AA32" s="432" t="str">
        <f t="shared" si="13"/>
        <v/>
      </c>
      <c r="AB32" s="432" t="str">
        <f t="shared" si="14"/>
        <v/>
      </c>
      <c r="AC32" s="432" t="str">
        <f t="shared" si="15"/>
        <v/>
      </c>
      <c r="AD32" s="432" t="str">
        <f t="shared" si="16"/>
        <v/>
      </c>
      <c r="AE32" s="432" t="str">
        <f t="shared" si="17"/>
        <v/>
      </c>
    </row>
    <row r="33" spans="1:31" ht="21.75" customHeight="1" x14ac:dyDescent="0.15">
      <c r="A33" s="64"/>
      <c r="B33" s="65">
        <f t="shared" si="18"/>
        <v>0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43"/>
      <c r="M33" s="343"/>
      <c r="N33" s="343"/>
      <c r="O33" s="343"/>
      <c r="P33" s="344"/>
      <c r="Q33" s="323"/>
      <c r="R33" s="432" t="str">
        <f t="shared" si="4"/>
        <v/>
      </c>
      <c r="S33" s="432" t="str">
        <f t="shared" si="5"/>
        <v/>
      </c>
      <c r="T33" s="432" t="str">
        <f t="shared" si="6"/>
        <v/>
      </c>
      <c r="U33" s="432" t="str">
        <f t="shared" si="7"/>
        <v/>
      </c>
      <c r="V33" s="432" t="str">
        <f t="shared" si="8"/>
        <v/>
      </c>
      <c r="W33" s="432" t="str">
        <f t="shared" si="9"/>
        <v/>
      </c>
      <c r="X33" s="432" t="str">
        <f t="shared" si="10"/>
        <v/>
      </c>
      <c r="Y33" s="432" t="str">
        <f t="shared" si="11"/>
        <v/>
      </c>
      <c r="Z33" s="432" t="str">
        <f t="shared" si="12"/>
        <v/>
      </c>
      <c r="AA33" s="432" t="str">
        <f t="shared" si="13"/>
        <v/>
      </c>
      <c r="AB33" s="432" t="str">
        <f t="shared" si="14"/>
        <v/>
      </c>
      <c r="AC33" s="432" t="str">
        <f t="shared" si="15"/>
        <v/>
      </c>
      <c r="AD33" s="432" t="str">
        <f t="shared" si="16"/>
        <v/>
      </c>
      <c r="AE33" s="432" t="str">
        <f t="shared" si="17"/>
        <v/>
      </c>
    </row>
    <row r="34" spans="1:31" ht="21.75" customHeight="1" x14ac:dyDescent="0.15">
      <c r="A34" s="64"/>
      <c r="B34" s="65">
        <f t="shared" si="18"/>
        <v>0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3"/>
      <c r="M34" s="343"/>
      <c r="N34" s="343"/>
      <c r="O34" s="343"/>
      <c r="P34" s="344"/>
      <c r="Q34" s="323"/>
      <c r="R34" s="432" t="str">
        <f t="shared" si="4"/>
        <v/>
      </c>
      <c r="S34" s="432" t="str">
        <f t="shared" si="5"/>
        <v/>
      </c>
      <c r="T34" s="432" t="str">
        <f t="shared" si="6"/>
        <v/>
      </c>
      <c r="U34" s="432" t="str">
        <f t="shared" si="7"/>
        <v/>
      </c>
      <c r="V34" s="432" t="str">
        <f t="shared" si="8"/>
        <v/>
      </c>
      <c r="W34" s="432" t="str">
        <f t="shared" si="9"/>
        <v/>
      </c>
      <c r="X34" s="432" t="str">
        <f t="shared" si="10"/>
        <v/>
      </c>
      <c r="Y34" s="432" t="str">
        <f t="shared" si="11"/>
        <v/>
      </c>
      <c r="Z34" s="432" t="str">
        <f t="shared" si="12"/>
        <v/>
      </c>
      <c r="AA34" s="432" t="str">
        <f t="shared" si="13"/>
        <v/>
      </c>
      <c r="AB34" s="432" t="str">
        <f t="shared" si="14"/>
        <v/>
      </c>
      <c r="AC34" s="432" t="str">
        <f t="shared" si="15"/>
        <v/>
      </c>
      <c r="AD34" s="432" t="str">
        <f t="shared" si="16"/>
        <v/>
      </c>
      <c r="AE34" s="432" t="str">
        <f t="shared" si="17"/>
        <v/>
      </c>
    </row>
    <row r="35" spans="1:31" ht="21.75" customHeight="1" thickBot="1" x14ac:dyDescent="0.2">
      <c r="A35" s="66"/>
      <c r="B35" s="172">
        <f t="shared" si="18"/>
        <v>0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50"/>
      <c r="M35" s="350"/>
      <c r="N35" s="350"/>
      <c r="O35" s="350"/>
      <c r="P35" s="351"/>
      <c r="Q35" s="323"/>
      <c r="R35" s="432" t="str">
        <f t="shared" si="4"/>
        <v/>
      </c>
      <c r="S35" s="432" t="str">
        <f t="shared" si="5"/>
        <v/>
      </c>
      <c r="T35" s="432" t="str">
        <f t="shared" si="6"/>
        <v/>
      </c>
      <c r="U35" s="432" t="str">
        <f t="shared" si="7"/>
        <v/>
      </c>
      <c r="V35" s="432" t="str">
        <f t="shared" si="8"/>
        <v/>
      </c>
      <c r="W35" s="432" t="str">
        <f t="shared" si="9"/>
        <v/>
      </c>
      <c r="X35" s="432" t="str">
        <f t="shared" si="10"/>
        <v/>
      </c>
      <c r="Y35" s="432" t="str">
        <f t="shared" si="11"/>
        <v/>
      </c>
      <c r="Z35" s="432" t="str">
        <f t="shared" si="12"/>
        <v/>
      </c>
      <c r="AA35" s="432" t="str">
        <f t="shared" si="13"/>
        <v/>
      </c>
      <c r="AB35" s="432" t="str">
        <f t="shared" si="14"/>
        <v/>
      </c>
      <c r="AC35" s="432" t="str">
        <f t="shared" si="15"/>
        <v/>
      </c>
      <c r="AD35" s="432" t="str">
        <f t="shared" si="16"/>
        <v/>
      </c>
      <c r="AE35" s="432" t="str">
        <f t="shared" si="17"/>
        <v/>
      </c>
    </row>
    <row r="36" spans="1:31" ht="31.5" x14ac:dyDescent="0.15">
      <c r="A36" s="5"/>
      <c r="B36" s="5"/>
      <c r="C36" s="5"/>
      <c r="D36" s="5"/>
      <c r="E36" s="5"/>
      <c r="F36" s="5"/>
      <c r="G36" s="5"/>
      <c r="H36" s="5"/>
      <c r="I36" s="5"/>
      <c r="K36" s="5"/>
      <c r="L36" s="225"/>
      <c r="M36" s="225"/>
      <c r="N36" s="225"/>
      <c r="O36" s="225"/>
      <c r="P36" s="225"/>
      <c r="Q36" s="323"/>
    </row>
    <row r="37" spans="1:31" ht="30.75" customHeight="1" thickBot="1" x14ac:dyDescent="0.2">
      <c r="A37" s="541" t="s">
        <v>11</v>
      </c>
      <c r="B37" s="541"/>
      <c r="C37" s="541"/>
      <c r="D37" s="541"/>
      <c r="E37" s="541"/>
      <c r="K37" s="4"/>
      <c r="L37" s="224"/>
      <c r="M37" s="224"/>
      <c r="N37" s="224"/>
      <c r="O37" s="224" t="s">
        <v>137</v>
      </c>
      <c r="P37" s="224"/>
      <c r="Q37" s="323"/>
      <c r="R37" s="432" t="s">
        <v>353</v>
      </c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</row>
    <row r="38" spans="1:31" ht="33" customHeight="1" thickBot="1" x14ac:dyDescent="0.2">
      <c r="A38" s="57" t="s">
        <v>224</v>
      </c>
      <c r="B38" s="58" t="s">
        <v>242</v>
      </c>
      <c r="C38" s="82" t="s">
        <v>87</v>
      </c>
      <c r="D38" s="88" t="s">
        <v>139</v>
      </c>
      <c r="E38" s="84" t="s">
        <v>58</v>
      </c>
      <c r="F38" s="84" t="s">
        <v>61</v>
      </c>
      <c r="G38" s="89" t="s">
        <v>65</v>
      </c>
      <c r="H38" s="89" t="s">
        <v>66</v>
      </c>
      <c r="I38" s="236" t="s">
        <v>324</v>
      </c>
      <c r="J38" s="236" t="s">
        <v>325</v>
      </c>
      <c r="K38" s="89" t="s">
        <v>191</v>
      </c>
      <c r="L38" s="89" t="s">
        <v>12</v>
      </c>
      <c r="M38" s="89" t="s">
        <v>16</v>
      </c>
      <c r="N38" s="89" t="s">
        <v>23</v>
      </c>
      <c r="O38" s="91" t="s">
        <v>60</v>
      </c>
      <c r="P38" s="92" t="s">
        <v>138</v>
      </c>
      <c r="Q38" s="323"/>
      <c r="R38" s="439" t="s">
        <v>87</v>
      </c>
      <c r="S38" s="440" t="s">
        <v>139</v>
      </c>
      <c r="T38" s="441" t="s">
        <v>58</v>
      </c>
      <c r="U38" s="441" t="s">
        <v>61</v>
      </c>
      <c r="V38" s="441" t="s">
        <v>62</v>
      </c>
      <c r="W38" s="441" t="s">
        <v>63</v>
      </c>
      <c r="X38" s="441" t="s">
        <v>324</v>
      </c>
      <c r="Y38" s="441" t="s">
        <v>325</v>
      </c>
      <c r="Z38" s="441" t="s">
        <v>190</v>
      </c>
      <c r="AA38" s="441" t="s">
        <v>12</v>
      </c>
      <c r="AB38" s="441" t="s">
        <v>16</v>
      </c>
      <c r="AC38" s="441" t="s">
        <v>23</v>
      </c>
      <c r="AD38" s="441" t="s">
        <v>60</v>
      </c>
      <c r="AE38" s="441" t="s">
        <v>138</v>
      </c>
    </row>
    <row r="39" spans="1:31" ht="21.75" customHeight="1" thickTop="1" x14ac:dyDescent="0.15">
      <c r="A39" s="61" t="s">
        <v>243</v>
      </c>
      <c r="B39" s="75">
        <f t="shared" ref="B39" si="19">SUM(B40:B69)</f>
        <v>2260370</v>
      </c>
      <c r="C39" s="75">
        <f>SUM(C40:C69)</f>
        <v>350</v>
      </c>
      <c r="D39" s="75">
        <f t="shared" ref="D39:P39" si="20">SUM(D40:D69)</f>
        <v>0</v>
      </c>
      <c r="E39" s="75">
        <f t="shared" si="20"/>
        <v>0</v>
      </c>
      <c r="F39" s="75">
        <f t="shared" si="20"/>
        <v>0</v>
      </c>
      <c r="G39" s="75">
        <f t="shared" si="20"/>
        <v>0</v>
      </c>
      <c r="H39" s="75">
        <f t="shared" si="20"/>
        <v>0</v>
      </c>
      <c r="I39" s="75">
        <f t="shared" si="20"/>
        <v>0</v>
      </c>
      <c r="J39" s="75">
        <f t="shared" si="20"/>
        <v>15000</v>
      </c>
      <c r="K39" s="75">
        <f t="shared" si="20"/>
        <v>46000</v>
      </c>
      <c r="L39" s="75">
        <f t="shared" si="20"/>
        <v>238800</v>
      </c>
      <c r="M39" s="75">
        <f t="shared" si="20"/>
        <v>208500</v>
      </c>
      <c r="N39" s="75">
        <f t="shared" si="20"/>
        <v>1111720</v>
      </c>
      <c r="O39" s="75">
        <f t="shared" si="20"/>
        <v>640000</v>
      </c>
      <c r="P39" s="77">
        <f t="shared" si="20"/>
        <v>0</v>
      </c>
      <c r="Q39" s="323"/>
      <c r="R39" s="432" t="str">
        <f t="shared" ref="R39:R69" si="21">IF((C5*499)&gt;=C39,"","오류")</f>
        <v/>
      </c>
      <c r="S39" s="432" t="str">
        <f t="shared" ref="S39:S69" si="22">IF((D5*999)&gt;=D39,"","오류")</f>
        <v/>
      </c>
      <c r="T39" s="432" t="str">
        <f t="shared" ref="T39:T69" si="23">IF((E5*1999)&gt;=E39,"","오류")</f>
        <v/>
      </c>
      <c r="U39" s="432" t="str">
        <f t="shared" ref="U39:U69" si="24">IF((F5*2999)&gt;=F39,"","오류")</f>
        <v/>
      </c>
      <c r="V39" s="432" t="str">
        <f t="shared" ref="V39:V69" si="25">IF((G5*4999)&gt;=G39,"","오류")</f>
        <v/>
      </c>
      <c r="W39" s="432" t="str">
        <f t="shared" ref="W39:W69" si="26">IF((H5*9999)&gt;=H39,"","오류")</f>
        <v/>
      </c>
      <c r="X39" s="432" t="str">
        <f t="shared" ref="X39:X69" si="27">IF((I5*14999)&gt;=I39,"","오류")</f>
        <v/>
      </c>
      <c r="Y39" s="432" t="str">
        <f t="shared" ref="Y39:Y69" si="28">IF((J5*19999)&gt;=J39,"","오류")</f>
        <v/>
      </c>
      <c r="Z39" s="432" t="str">
        <f t="shared" ref="Z39:Z69" si="29">IF((K5*29999)&gt;=K39,"","오류")</f>
        <v/>
      </c>
      <c r="AA39" s="432" t="str">
        <f t="shared" ref="AA39:AA69" si="30">IF((L5*39999)&gt;=L39,"","오류")</f>
        <v/>
      </c>
      <c r="AB39" s="432" t="str">
        <f t="shared" ref="AB39:AB69" si="31">IF((M5*49999)&gt;=M39,"","오류")</f>
        <v/>
      </c>
      <c r="AC39" s="432" t="str">
        <f t="shared" ref="AC39:AC69" si="32">IF((N5*99999)&gt;=N39,"","오류")</f>
        <v/>
      </c>
      <c r="AD39" s="432" t="str">
        <f t="shared" ref="AD39:AD69" si="33">IF((O5*199999)&gt;=O39,"","오류")</f>
        <v/>
      </c>
      <c r="AE39" s="432" t="str">
        <f t="shared" ref="AE39:AE69" si="34">IF((P5*2000000)&gt;=P39,"","오류")</f>
        <v/>
      </c>
    </row>
    <row r="40" spans="1:31" ht="21.75" customHeight="1" x14ac:dyDescent="0.15">
      <c r="A40" s="64" t="s">
        <v>395</v>
      </c>
      <c r="B40" s="78">
        <f t="shared" ref="B40:B53" si="35">SUM(C40:P40)</f>
        <v>0</v>
      </c>
      <c r="C40" s="352">
        <v>0</v>
      </c>
      <c r="D40" s="352">
        <v>0</v>
      </c>
      <c r="E40" s="352">
        <v>0</v>
      </c>
      <c r="F40" s="352">
        <v>0</v>
      </c>
      <c r="G40" s="352">
        <v>0</v>
      </c>
      <c r="H40" s="352">
        <v>0</v>
      </c>
      <c r="I40" s="352">
        <v>0</v>
      </c>
      <c r="J40" s="352">
        <v>0</v>
      </c>
      <c r="K40" s="353">
        <v>0</v>
      </c>
      <c r="L40" s="353">
        <v>0</v>
      </c>
      <c r="M40" s="353">
        <v>0</v>
      </c>
      <c r="N40" s="352">
        <v>0</v>
      </c>
      <c r="O40" s="352">
        <v>0</v>
      </c>
      <c r="P40" s="354">
        <v>0</v>
      </c>
      <c r="Q40" s="323"/>
      <c r="R40" s="432" t="str">
        <f t="shared" si="21"/>
        <v/>
      </c>
      <c r="S40" s="432" t="str">
        <f t="shared" si="22"/>
        <v/>
      </c>
      <c r="T40" s="432" t="str">
        <f t="shared" si="23"/>
        <v/>
      </c>
      <c r="U40" s="432" t="str">
        <f t="shared" si="24"/>
        <v/>
      </c>
      <c r="V40" s="432" t="str">
        <f t="shared" si="25"/>
        <v/>
      </c>
      <c r="W40" s="432" t="str">
        <f t="shared" si="26"/>
        <v/>
      </c>
      <c r="X40" s="432" t="str">
        <f t="shared" si="27"/>
        <v/>
      </c>
      <c r="Y40" s="432" t="str">
        <f t="shared" si="28"/>
        <v/>
      </c>
      <c r="Z40" s="432" t="str">
        <f t="shared" si="29"/>
        <v/>
      </c>
      <c r="AA40" s="432" t="str">
        <f t="shared" si="30"/>
        <v/>
      </c>
      <c r="AB40" s="432" t="str">
        <f t="shared" si="31"/>
        <v/>
      </c>
      <c r="AC40" s="432" t="str">
        <f t="shared" si="32"/>
        <v/>
      </c>
      <c r="AD40" s="432" t="str">
        <f t="shared" si="33"/>
        <v/>
      </c>
      <c r="AE40" s="432" t="str">
        <f t="shared" si="34"/>
        <v/>
      </c>
    </row>
    <row r="41" spans="1:31" ht="21.75" customHeight="1" x14ac:dyDescent="0.15">
      <c r="A41" s="64" t="s">
        <v>396</v>
      </c>
      <c r="B41" s="78">
        <f t="shared" si="35"/>
        <v>65051</v>
      </c>
      <c r="C41" s="523">
        <v>51</v>
      </c>
      <c r="D41" s="523">
        <v>0</v>
      </c>
      <c r="E41" s="523">
        <v>0</v>
      </c>
      <c r="F41" s="523">
        <v>0</v>
      </c>
      <c r="G41" s="523">
        <v>0</v>
      </c>
      <c r="H41" s="523">
        <v>0</v>
      </c>
      <c r="I41" s="523">
        <v>0</v>
      </c>
      <c r="J41" s="523">
        <v>0</v>
      </c>
      <c r="K41" s="523">
        <v>0</v>
      </c>
      <c r="L41" s="523">
        <v>0</v>
      </c>
      <c r="M41" s="523">
        <v>0</v>
      </c>
      <c r="N41" s="523">
        <v>65000</v>
      </c>
      <c r="O41" s="523">
        <v>0</v>
      </c>
      <c r="P41" s="524">
        <v>0</v>
      </c>
      <c r="Q41" s="323"/>
      <c r="R41" s="432" t="str">
        <f t="shared" si="21"/>
        <v/>
      </c>
      <c r="S41" s="432" t="str">
        <f t="shared" si="22"/>
        <v/>
      </c>
      <c r="T41" s="432" t="str">
        <f t="shared" si="23"/>
        <v/>
      </c>
      <c r="U41" s="432" t="str">
        <f t="shared" si="24"/>
        <v/>
      </c>
      <c r="V41" s="432" t="str">
        <f t="shared" si="25"/>
        <v/>
      </c>
      <c r="W41" s="432" t="str">
        <f t="shared" si="26"/>
        <v/>
      </c>
      <c r="X41" s="432" t="str">
        <f t="shared" si="27"/>
        <v/>
      </c>
      <c r="Y41" s="432" t="str">
        <f t="shared" si="28"/>
        <v/>
      </c>
      <c r="Z41" s="432" t="str">
        <f t="shared" si="29"/>
        <v/>
      </c>
      <c r="AA41" s="432" t="str">
        <f t="shared" si="30"/>
        <v/>
      </c>
      <c r="AB41" s="432" t="str">
        <f t="shared" si="31"/>
        <v/>
      </c>
      <c r="AC41" s="432" t="str">
        <f t="shared" si="32"/>
        <v/>
      </c>
      <c r="AD41" s="432" t="str">
        <f t="shared" si="33"/>
        <v/>
      </c>
      <c r="AE41" s="432" t="str">
        <f t="shared" si="34"/>
        <v/>
      </c>
    </row>
    <row r="42" spans="1:31" ht="21.75" customHeight="1" x14ac:dyDescent="0.15">
      <c r="A42" s="64" t="s">
        <v>397</v>
      </c>
      <c r="B42" s="78">
        <f t="shared" si="35"/>
        <v>220000</v>
      </c>
      <c r="C42" s="355">
        <v>0</v>
      </c>
      <c r="D42" s="355">
        <v>0</v>
      </c>
      <c r="E42" s="355">
        <v>0</v>
      </c>
      <c r="F42" s="355">
        <v>0</v>
      </c>
      <c r="G42" s="355">
        <v>0</v>
      </c>
      <c r="H42" s="355">
        <v>0</v>
      </c>
      <c r="I42" s="355">
        <v>0</v>
      </c>
      <c r="J42" s="355">
        <v>0</v>
      </c>
      <c r="K42" s="355">
        <v>0</v>
      </c>
      <c r="L42" s="355">
        <v>0</v>
      </c>
      <c r="M42" s="355">
        <v>40000</v>
      </c>
      <c r="N42" s="355">
        <v>60000</v>
      </c>
      <c r="O42" s="355">
        <v>120000</v>
      </c>
      <c r="P42" s="356">
        <v>0</v>
      </c>
      <c r="Q42" s="323"/>
      <c r="R42" s="432" t="str">
        <f t="shared" si="21"/>
        <v/>
      </c>
      <c r="S42" s="432" t="str">
        <f t="shared" si="22"/>
        <v/>
      </c>
      <c r="T42" s="432" t="str">
        <f t="shared" si="23"/>
        <v/>
      </c>
      <c r="U42" s="432" t="str">
        <f t="shared" si="24"/>
        <v/>
      </c>
      <c r="V42" s="432" t="str">
        <f t="shared" si="25"/>
        <v/>
      </c>
      <c r="W42" s="432" t="str">
        <f t="shared" si="26"/>
        <v/>
      </c>
      <c r="X42" s="432" t="str">
        <f t="shared" si="27"/>
        <v/>
      </c>
      <c r="Y42" s="432" t="str">
        <f t="shared" si="28"/>
        <v/>
      </c>
      <c r="Z42" s="432" t="str">
        <f t="shared" si="29"/>
        <v/>
      </c>
      <c r="AA42" s="432" t="str">
        <f t="shared" si="30"/>
        <v/>
      </c>
      <c r="AB42" s="432" t="str">
        <f t="shared" si="31"/>
        <v/>
      </c>
      <c r="AC42" s="432" t="str">
        <f t="shared" si="32"/>
        <v/>
      </c>
      <c r="AD42" s="432" t="str">
        <f t="shared" si="33"/>
        <v/>
      </c>
      <c r="AE42" s="432" t="str">
        <f t="shared" si="34"/>
        <v/>
      </c>
    </row>
    <row r="43" spans="1:31" ht="21.75" customHeight="1" x14ac:dyDescent="0.15">
      <c r="A43" s="64" t="s">
        <v>398</v>
      </c>
      <c r="B43" s="78">
        <f t="shared" si="35"/>
        <v>135000</v>
      </c>
      <c r="C43" s="355">
        <v>0</v>
      </c>
      <c r="D43" s="355">
        <v>0</v>
      </c>
      <c r="E43" s="355">
        <v>0</v>
      </c>
      <c r="F43" s="355">
        <v>0</v>
      </c>
      <c r="G43" s="355">
        <v>0</v>
      </c>
      <c r="H43" s="355">
        <v>0</v>
      </c>
      <c r="I43" s="355">
        <v>0</v>
      </c>
      <c r="J43" s="355">
        <v>0</v>
      </c>
      <c r="K43" s="355">
        <v>25000</v>
      </c>
      <c r="L43" s="355">
        <v>30000</v>
      </c>
      <c r="M43" s="355">
        <v>0</v>
      </c>
      <c r="N43" s="355">
        <v>80000</v>
      </c>
      <c r="O43" s="355">
        <v>0</v>
      </c>
      <c r="P43" s="356">
        <v>0</v>
      </c>
      <c r="Q43" s="323"/>
      <c r="R43" s="432" t="str">
        <f t="shared" si="21"/>
        <v/>
      </c>
      <c r="S43" s="432" t="str">
        <f t="shared" si="22"/>
        <v/>
      </c>
      <c r="T43" s="432" t="str">
        <f t="shared" si="23"/>
        <v/>
      </c>
      <c r="U43" s="432" t="str">
        <f t="shared" si="24"/>
        <v/>
      </c>
      <c r="V43" s="432" t="str">
        <f t="shared" si="25"/>
        <v/>
      </c>
      <c r="W43" s="432" t="str">
        <f t="shared" si="26"/>
        <v/>
      </c>
      <c r="X43" s="432" t="str">
        <f t="shared" si="27"/>
        <v/>
      </c>
      <c r="Y43" s="432" t="str">
        <f t="shared" si="28"/>
        <v/>
      </c>
      <c r="Z43" s="432" t="str">
        <f t="shared" si="29"/>
        <v/>
      </c>
      <c r="AA43" s="432" t="str">
        <f t="shared" si="30"/>
        <v/>
      </c>
      <c r="AB43" s="432" t="str">
        <f t="shared" si="31"/>
        <v/>
      </c>
      <c r="AC43" s="432" t="str">
        <f t="shared" si="32"/>
        <v/>
      </c>
      <c r="AD43" s="432" t="str">
        <f t="shared" si="33"/>
        <v/>
      </c>
      <c r="AE43" s="432" t="str">
        <f t="shared" si="34"/>
        <v/>
      </c>
    </row>
    <row r="44" spans="1:31" ht="21.75" customHeight="1" x14ac:dyDescent="0.15">
      <c r="A44" s="64" t="s">
        <v>399</v>
      </c>
      <c r="B44" s="78">
        <f t="shared" si="35"/>
        <v>644720</v>
      </c>
      <c r="C44" s="355">
        <v>0</v>
      </c>
      <c r="D44" s="355">
        <v>0</v>
      </c>
      <c r="E44" s="355">
        <v>0</v>
      </c>
      <c r="F44" s="355">
        <v>0</v>
      </c>
      <c r="G44" s="355">
        <v>0</v>
      </c>
      <c r="H44" s="355">
        <v>0</v>
      </c>
      <c r="I44" s="355">
        <v>0</v>
      </c>
      <c r="J44" s="355">
        <v>0</v>
      </c>
      <c r="K44" s="355">
        <v>21000</v>
      </c>
      <c r="L44" s="355">
        <v>0</v>
      </c>
      <c r="M44" s="355">
        <v>40500</v>
      </c>
      <c r="N44" s="355">
        <v>383220</v>
      </c>
      <c r="O44" s="355">
        <v>200000</v>
      </c>
      <c r="P44" s="356">
        <v>0</v>
      </c>
      <c r="Q44" s="323"/>
      <c r="R44" s="432" t="str">
        <f t="shared" si="21"/>
        <v/>
      </c>
      <c r="S44" s="432" t="str">
        <f t="shared" si="22"/>
        <v/>
      </c>
      <c r="T44" s="432" t="str">
        <f t="shared" si="23"/>
        <v/>
      </c>
      <c r="U44" s="432" t="str">
        <f t="shared" si="24"/>
        <v/>
      </c>
      <c r="V44" s="432" t="str">
        <f t="shared" si="25"/>
        <v/>
      </c>
      <c r="W44" s="432" t="str">
        <f t="shared" si="26"/>
        <v/>
      </c>
      <c r="X44" s="432" t="str">
        <f t="shared" si="27"/>
        <v/>
      </c>
      <c r="Y44" s="432" t="str">
        <f t="shared" si="28"/>
        <v/>
      </c>
      <c r="Z44" s="432" t="str">
        <f t="shared" si="29"/>
        <v/>
      </c>
      <c r="AA44" s="432" t="str">
        <f t="shared" si="30"/>
        <v/>
      </c>
      <c r="AB44" s="432" t="str">
        <f t="shared" si="31"/>
        <v/>
      </c>
      <c r="AC44" s="432" t="str">
        <f t="shared" si="32"/>
        <v/>
      </c>
      <c r="AD44" s="432" t="str">
        <f t="shared" si="33"/>
        <v/>
      </c>
      <c r="AE44" s="432" t="str">
        <f t="shared" si="34"/>
        <v/>
      </c>
    </row>
    <row r="45" spans="1:31" ht="21.75" customHeight="1" x14ac:dyDescent="0.15">
      <c r="A45" s="64" t="s">
        <v>400</v>
      </c>
      <c r="B45" s="78">
        <f t="shared" si="35"/>
        <v>320106</v>
      </c>
      <c r="C45" s="355">
        <v>106</v>
      </c>
      <c r="D45" s="355">
        <v>0</v>
      </c>
      <c r="E45" s="355">
        <v>0</v>
      </c>
      <c r="F45" s="355">
        <v>0</v>
      </c>
      <c r="G45" s="355">
        <v>0</v>
      </c>
      <c r="H45" s="355">
        <v>0</v>
      </c>
      <c r="I45" s="355">
        <v>0</v>
      </c>
      <c r="J45" s="355">
        <v>0</v>
      </c>
      <c r="K45" s="355">
        <v>0</v>
      </c>
      <c r="L45" s="355">
        <v>0</v>
      </c>
      <c r="M45" s="355">
        <v>0</v>
      </c>
      <c r="N45" s="355">
        <v>0</v>
      </c>
      <c r="O45" s="355">
        <v>320000</v>
      </c>
      <c r="P45" s="356">
        <v>0</v>
      </c>
      <c r="Q45" s="323"/>
      <c r="R45" s="432" t="str">
        <f t="shared" si="21"/>
        <v/>
      </c>
      <c r="S45" s="432" t="str">
        <f t="shared" si="22"/>
        <v/>
      </c>
      <c r="T45" s="432" t="str">
        <f t="shared" si="23"/>
        <v/>
      </c>
      <c r="U45" s="432" t="str">
        <f t="shared" si="24"/>
        <v/>
      </c>
      <c r="V45" s="432" t="str">
        <f t="shared" si="25"/>
        <v/>
      </c>
      <c r="W45" s="432" t="str">
        <f t="shared" si="26"/>
        <v/>
      </c>
      <c r="X45" s="432" t="str">
        <f t="shared" si="27"/>
        <v/>
      </c>
      <c r="Y45" s="432" t="str">
        <f t="shared" si="28"/>
        <v/>
      </c>
      <c r="Z45" s="432" t="str">
        <f t="shared" si="29"/>
        <v/>
      </c>
      <c r="AA45" s="432" t="str">
        <f t="shared" si="30"/>
        <v/>
      </c>
      <c r="AB45" s="432" t="str">
        <f t="shared" si="31"/>
        <v/>
      </c>
      <c r="AC45" s="432" t="str">
        <f t="shared" si="32"/>
        <v/>
      </c>
      <c r="AD45" s="432" t="str">
        <f t="shared" si="33"/>
        <v/>
      </c>
      <c r="AE45" s="432" t="str">
        <f t="shared" si="34"/>
        <v/>
      </c>
    </row>
    <row r="46" spans="1:31" ht="21.75" customHeight="1" x14ac:dyDescent="0.15">
      <c r="A46" s="64" t="s">
        <v>401</v>
      </c>
      <c r="B46" s="78">
        <f t="shared" si="35"/>
        <v>160300</v>
      </c>
      <c r="C46" s="355">
        <v>0</v>
      </c>
      <c r="D46" s="355">
        <v>0</v>
      </c>
      <c r="E46" s="355">
        <v>0</v>
      </c>
      <c r="F46" s="355">
        <v>0</v>
      </c>
      <c r="G46" s="355">
        <v>0</v>
      </c>
      <c r="H46" s="355">
        <v>0</v>
      </c>
      <c r="I46" s="355">
        <v>0</v>
      </c>
      <c r="J46" s="355">
        <v>0</v>
      </c>
      <c r="K46" s="355">
        <v>0</v>
      </c>
      <c r="L46" s="355">
        <v>69800</v>
      </c>
      <c r="M46" s="355">
        <v>0</v>
      </c>
      <c r="N46" s="355">
        <v>90500</v>
      </c>
      <c r="O46" s="355">
        <v>0</v>
      </c>
      <c r="P46" s="356">
        <v>0</v>
      </c>
      <c r="Q46" s="323"/>
      <c r="R46" s="432" t="str">
        <f t="shared" si="21"/>
        <v/>
      </c>
      <c r="S46" s="432" t="str">
        <f t="shared" si="22"/>
        <v/>
      </c>
      <c r="T46" s="432" t="str">
        <f t="shared" si="23"/>
        <v/>
      </c>
      <c r="U46" s="432" t="str">
        <f t="shared" si="24"/>
        <v/>
      </c>
      <c r="V46" s="432" t="str">
        <f t="shared" si="25"/>
        <v/>
      </c>
      <c r="W46" s="432" t="str">
        <f t="shared" si="26"/>
        <v/>
      </c>
      <c r="X46" s="432" t="str">
        <f t="shared" si="27"/>
        <v/>
      </c>
      <c r="Y46" s="432" t="str">
        <f t="shared" si="28"/>
        <v/>
      </c>
      <c r="Z46" s="432" t="str">
        <f t="shared" si="29"/>
        <v/>
      </c>
      <c r="AA46" s="432" t="str">
        <f t="shared" si="30"/>
        <v/>
      </c>
      <c r="AB46" s="432" t="str">
        <f t="shared" si="31"/>
        <v/>
      </c>
      <c r="AC46" s="432" t="str">
        <f t="shared" si="32"/>
        <v/>
      </c>
      <c r="AD46" s="432" t="str">
        <f t="shared" si="33"/>
        <v/>
      </c>
      <c r="AE46" s="432" t="str">
        <f t="shared" si="34"/>
        <v/>
      </c>
    </row>
    <row r="47" spans="1:31" ht="21.75" customHeight="1" x14ac:dyDescent="0.15">
      <c r="A47" s="64" t="s">
        <v>402</v>
      </c>
      <c r="B47" s="78">
        <f t="shared" si="35"/>
        <v>40</v>
      </c>
      <c r="C47" s="355">
        <v>40</v>
      </c>
      <c r="D47" s="355">
        <v>0</v>
      </c>
      <c r="E47" s="355">
        <v>0</v>
      </c>
      <c r="F47" s="355">
        <v>0</v>
      </c>
      <c r="G47" s="355">
        <v>0</v>
      </c>
      <c r="H47" s="355">
        <v>0</v>
      </c>
      <c r="I47" s="355">
        <v>0</v>
      </c>
      <c r="J47" s="355">
        <v>0</v>
      </c>
      <c r="K47" s="355">
        <v>0</v>
      </c>
      <c r="L47" s="355">
        <v>0</v>
      </c>
      <c r="M47" s="355">
        <v>0</v>
      </c>
      <c r="N47" s="355">
        <v>0</v>
      </c>
      <c r="O47" s="355">
        <v>0</v>
      </c>
      <c r="P47" s="356">
        <v>0</v>
      </c>
      <c r="Q47" s="323"/>
      <c r="R47" s="432" t="str">
        <f t="shared" si="21"/>
        <v/>
      </c>
      <c r="S47" s="432" t="str">
        <f t="shared" si="22"/>
        <v/>
      </c>
      <c r="T47" s="432" t="str">
        <f t="shared" si="23"/>
        <v/>
      </c>
      <c r="U47" s="432" t="str">
        <f t="shared" si="24"/>
        <v/>
      </c>
      <c r="V47" s="432" t="str">
        <f t="shared" si="25"/>
        <v/>
      </c>
      <c r="W47" s="432" t="str">
        <f t="shared" si="26"/>
        <v/>
      </c>
      <c r="X47" s="432" t="str">
        <f t="shared" si="27"/>
        <v/>
      </c>
      <c r="Y47" s="432" t="str">
        <f t="shared" si="28"/>
        <v/>
      </c>
      <c r="Z47" s="432" t="str">
        <f t="shared" si="29"/>
        <v/>
      </c>
      <c r="AA47" s="432" t="str">
        <f t="shared" si="30"/>
        <v/>
      </c>
      <c r="AB47" s="432" t="str">
        <f t="shared" si="31"/>
        <v/>
      </c>
      <c r="AC47" s="432" t="str">
        <f t="shared" si="32"/>
        <v/>
      </c>
      <c r="AD47" s="432" t="str">
        <f t="shared" si="33"/>
        <v/>
      </c>
      <c r="AE47" s="432" t="str">
        <f t="shared" si="34"/>
        <v/>
      </c>
    </row>
    <row r="48" spans="1:31" ht="21.75" customHeight="1" x14ac:dyDescent="0.15">
      <c r="A48" s="64" t="s">
        <v>403</v>
      </c>
      <c r="B48" s="78">
        <f t="shared" si="35"/>
        <v>363050</v>
      </c>
      <c r="C48" s="355">
        <v>50</v>
      </c>
      <c r="D48" s="355">
        <v>0</v>
      </c>
      <c r="E48" s="355">
        <v>0</v>
      </c>
      <c r="F48" s="355">
        <v>0</v>
      </c>
      <c r="G48" s="355">
        <v>0</v>
      </c>
      <c r="H48" s="355">
        <v>0</v>
      </c>
      <c r="I48" s="355">
        <v>0</v>
      </c>
      <c r="J48" s="355">
        <v>0</v>
      </c>
      <c r="K48" s="355">
        <v>0</v>
      </c>
      <c r="L48" s="357">
        <v>105000</v>
      </c>
      <c r="M48" s="355">
        <v>45000</v>
      </c>
      <c r="N48" s="357">
        <v>213000</v>
      </c>
      <c r="O48" s="355">
        <v>0</v>
      </c>
      <c r="P48" s="356">
        <v>0</v>
      </c>
      <c r="Q48" s="323"/>
      <c r="R48" s="432" t="str">
        <f t="shared" si="21"/>
        <v/>
      </c>
      <c r="S48" s="432" t="str">
        <f t="shared" si="22"/>
        <v/>
      </c>
      <c r="T48" s="432" t="str">
        <f t="shared" si="23"/>
        <v/>
      </c>
      <c r="U48" s="432" t="str">
        <f t="shared" si="24"/>
        <v/>
      </c>
      <c r="V48" s="432" t="str">
        <f t="shared" si="25"/>
        <v/>
      </c>
      <c r="W48" s="432" t="str">
        <f t="shared" si="26"/>
        <v/>
      </c>
      <c r="X48" s="432" t="str">
        <f t="shared" si="27"/>
        <v/>
      </c>
      <c r="Y48" s="432" t="str">
        <f t="shared" si="28"/>
        <v/>
      </c>
      <c r="Z48" s="432" t="str">
        <f t="shared" si="29"/>
        <v/>
      </c>
      <c r="AA48" s="432" t="str">
        <f t="shared" si="30"/>
        <v/>
      </c>
      <c r="AB48" s="432" t="str">
        <f t="shared" si="31"/>
        <v/>
      </c>
      <c r="AC48" s="432" t="str">
        <f t="shared" si="32"/>
        <v/>
      </c>
      <c r="AD48" s="432" t="str">
        <f t="shared" si="33"/>
        <v/>
      </c>
      <c r="AE48" s="432" t="str">
        <f t="shared" si="34"/>
        <v/>
      </c>
    </row>
    <row r="49" spans="1:31" ht="21.75" customHeight="1" x14ac:dyDescent="0.15">
      <c r="A49" s="64" t="s">
        <v>404</v>
      </c>
      <c r="B49" s="78">
        <f t="shared" si="35"/>
        <v>228000</v>
      </c>
      <c r="C49" s="355">
        <v>0</v>
      </c>
      <c r="D49" s="355">
        <v>0</v>
      </c>
      <c r="E49" s="355">
        <v>0</v>
      </c>
      <c r="F49" s="355">
        <v>0</v>
      </c>
      <c r="G49" s="355">
        <v>0</v>
      </c>
      <c r="H49" s="355">
        <v>0</v>
      </c>
      <c r="I49" s="355">
        <v>0</v>
      </c>
      <c r="J49" s="355">
        <v>0</v>
      </c>
      <c r="K49" s="355">
        <v>0</v>
      </c>
      <c r="L49" s="355">
        <v>34000</v>
      </c>
      <c r="M49" s="355">
        <v>83000</v>
      </c>
      <c r="N49" s="355">
        <v>111000</v>
      </c>
      <c r="O49" s="355">
        <v>0</v>
      </c>
      <c r="P49" s="356">
        <v>0</v>
      </c>
      <c r="Q49" s="323"/>
      <c r="R49" s="432" t="str">
        <f t="shared" si="21"/>
        <v/>
      </c>
      <c r="S49" s="432" t="str">
        <f t="shared" si="22"/>
        <v/>
      </c>
      <c r="T49" s="432" t="str">
        <f t="shared" si="23"/>
        <v/>
      </c>
      <c r="U49" s="432" t="str">
        <f t="shared" si="24"/>
        <v/>
      </c>
      <c r="V49" s="432" t="str">
        <f t="shared" si="25"/>
        <v/>
      </c>
      <c r="W49" s="432" t="str">
        <f t="shared" si="26"/>
        <v/>
      </c>
      <c r="X49" s="432" t="str">
        <f t="shared" si="27"/>
        <v/>
      </c>
      <c r="Y49" s="432" t="str">
        <f t="shared" si="28"/>
        <v/>
      </c>
      <c r="Z49" s="432" t="str">
        <f t="shared" si="29"/>
        <v/>
      </c>
      <c r="AA49" s="432" t="str">
        <f t="shared" si="30"/>
        <v/>
      </c>
      <c r="AB49" s="432" t="str">
        <f t="shared" si="31"/>
        <v/>
      </c>
      <c r="AC49" s="432" t="str">
        <f t="shared" si="32"/>
        <v/>
      </c>
      <c r="AD49" s="432" t="str">
        <f t="shared" si="33"/>
        <v/>
      </c>
      <c r="AE49" s="432" t="str">
        <f t="shared" si="34"/>
        <v/>
      </c>
    </row>
    <row r="50" spans="1:31" ht="21.75" customHeight="1" x14ac:dyDescent="0.15">
      <c r="A50" s="64" t="s">
        <v>405</v>
      </c>
      <c r="B50" s="78">
        <f t="shared" si="35"/>
        <v>124103</v>
      </c>
      <c r="C50" s="358">
        <v>103</v>
      </c>
      <c r="D50" s="358">
        <v>0</v>
      </c>
      <c r="E50" s="358">
        <v>0</v>
      </c>
      <c r="F50" s="358">
        <v>0</v>
      </c>
      <c r="G50" s="358">
        <v>0</v>
      </c>
      <c r="H50" s="358">
        <v>0</v>
      </c>
      <c r="I50" s="358">
        <v>0</v>
      </c>
      <c r="J50" s="358">
        <v>15000</v>
      </c>
      <c r="K50" s="355">
        <v>0</v>
      </c>
      <c r="L50" s="359">
        <v>0</v>
      </c>
      <c r="M50" s="360">
        <v>0</v>
      </c>
      <c r="N50" s="360">
        <v>109000</v>
      </c>
      <c r="O50" s="360">
        <v>0</v>
      </c>
      <c r="P50" s="361">
        <v>0</v>
      </c>
      <c r="Q50" s="323"/>
      <c r="R50" s="432" t="str">
        <f t="shared" si="21"/>
        <v/>
      </c>
      <c r="S50" s="432" t="str">
        <f t="shared" si="22"/>
        <v/>
      </c>
      <c r="T50" s="432" t="str">
        <f t="shared" si="23"/>
        <v/>
      </c>
      <c r="U50" s="432" t="str">
        <f t="shared" si="24"/>
        <v/>
      </c>
      <c r="V50" s="432" t="str">
        <f t="shared" si="25"/>
        <v/>
      </c>
      <c r="W50" s="432" t="str">
        <f t="shared" si="26"/>
        <v/>
      </c>
      <c r="X50" s="432" t="str">
        <f t="shared" si="27"/>
        <v/>
      </c>
      <c r="Y50" s="432" t="str">
        <f t="shared" si="28"/>
        <v/>
      </c>
      <c r="Z50" s="432" t="str">
        <f t="shared" si="29"/>
        <v/>
      </c>
      <c r="AA50" s="432" t="str">
        <f t="shared" si="30"/>
        <v/>
      </c>
      <c r="AB50" s="432" t="str">
        <f t="shared" si="31"/>
        <v/>
      </c>
      <c r="AC50" s="432" t="str">
        <f t="shared" si="32"/>
        <v/>
      </c>
      <c r="AD50" s="432" t="str">
        <f t="shared" si="33"/>
        <v/>
      </c>
      <c r="AE50" s="432" t="str">
        <f t="shared" si="34"/>
        <v/>
      </c>
    </row>
    <row r="51" spans="1:31" ht="21.75" customHeight="1" x14ac:dyDescent="0.15">
      <c r="A51" s="64"/>
      <c r="B51" s="78">
        <f t="shared" si="35"/>
        <v>0</v>
      </c>
      <c r="C51" s="358"/>
      <c r="D51" s="358"/>
      <c r="E51" s="358"/>
      <c r="F51" s="358"/>
      <c r="G51" s="358"/>
      <c r="H51" s="358"/>
      <c r="I51" s="358"/>
      <c r="J51" s="358"/>
      <c r="K51" s="355"/>
      <c r="L51" s="359"/>
      <c r="M51" s="360"/>
      <c r="N51" s="360"/>
      <c r="O51" s="360"/>
      <c r="P51" s="361"/>
      <c r="Q51" s="323"/>
      <c r="R51" s="432" t="str">
        <f t="shared" si="21"/>
        <v/>
      </c>
      <c r="S51" s="432" t="str">
        <f t="shared" si="22"/>
        <v/>
      </c>
      <c r="T51" s="432" t="str">
        <f t="shared" si="23"/>
        <v/>
      </c>
      <c r="U51" s="432" t="str">
        <f t="shared" si="24"/>
        <v/>
      </c>
      <c r="V51" s="432" t="str">
        <f t="shared" si="25"/>
        <v/>
      </c>
      <c r="W51" s="432" t="str">
        <f t="shared" si="26"/>
        <v/>
      </c>
      <c r="X51" s="432" t="str">
        <f t="shared" si="27"/>
        <v/>
      </c>
      <c r="Y51" s="432" t="str">
        <f t="shared" si="28"/>
        <v/>
      </c>
      <c r="Z51" s="432" t="str">
        <f t="shared" si="29"/>
        <v/>
      </c>
      <c r="AA51" s="432" t="str">
        <f t="shared" si="30"/>
        <v/>
      </c>
      <c r="AB51" s="432" t="str">
        <f t="shared" si="31"/>
        <v/>
      </c>
      <c r="AC51" s="432" t="str">
        <f t="shared" si="32"/>
        <v/>
      </c>
      <c r="AD51" s="432" t="str">
        <f t="shared" si="33"/>
        <v/>
      </c>
      <c r="AE51" s="432" t="str">
        <f t="shared" si="34"/>
        <v/>
      </c>
    </row>
    <row r="52" spans="1:31" ht="21.75" customHeight="1" x14ac:dyDescent="0.15">
      <c r="A52" s="64"/>
      <c r="B52" s="78">
        <f t="shared" si="35"/>
        <v>0</v>
      </c>
      <c r="C52" s="358"/>
      <c r="D52" s="358"/>
      <c r="E52" s="358"/>
      <c r="F52" s="358"/>
      <c r="G52" s="358"/>
      <c r="H52" s="358"/>
      <c r="I52" s="358"/>
      <c r="J52" s="358"/>
      <c r="K52" s="355"/>
      <c r="L52" s="359"/>
      <c r="M52" s="360"/>
      <c r="N52" s="360"/>
      <c r="O52" s="360"/>
      <c r="P52" s="361"/>
      <c r="Q52" s="323"/>
      <c r="R52" s="432" t="str">
        <f t="shared" si="21"/>
        <v/>
      </c>
      <c r="S52" s="432" t="str">
        <f t="shared" si="22"/>
        <v/>
      </c>
      <c r="T52" s="432" t="str">
        <f t="shared" si="23"/>
        <v/>
      </c>
      <c r="U52" s="432" t="str">
        <f t="shared" si="24"/>
        <v/>
      </c>
      <c r="V52" s="432" t="str">
        <f t="shared" si="25"/>
        <v/>
      </c>
      <c r="W52" s="432" t="str">
        <f t="shared" si="26"/>
        <v/>
      </c>
      <c r="X52" s="432" t="str">
        <f t="shared" si="27"/>
        <v/>
      </c>
      <c r="Y52" s="432" t="str">
        <f t="shared" si="28"/>
        <v/>
      </c>
      <c r="Z52" s="432" t="str">
        <f t="shared" si="29"/>
        <v/>
      </c>
      <c r="AA52" s="432" t="str">
        <f t="shared" si="30"/>
        <v/>
      </c>
      <c r="AB52" s="432" t="str">
        <f t="shared" si="31"/>
        <v/>
      </c>
      <c r="AC52" s="432" t="str">
        <f t="shared" si="32"/>
        <v/>
      </c>
      <c r="AD52" s="432" t="str">
        <f t="shared" si="33"/>
        <v/>
      </c>
      <c r="AE52" s="432" t="str">
        <f t="shared" si="34"/>
        <v/>
      </c>
    </row>
    <row r="53" spans="1:31" ht="21.75" customHeight="1" x14ac:dyDescent="0.15">
      <c r="A53" s="64"/>
      <c r="B53" s="78">
        <f t="shared" si="35"/>
        <v>0</v>
      </c>
      <c r="C53" s="358"/>
      <c r="D53" s="358"/>
      <c r="E53" s="358"/>
      <c r="F53" s="358"/>
      <c r="G53" s="358"/>
      <c r="H53" s="358"/>
      <c r="I53" s="358"/>
      <c r="J53" s="358"/>
      <c r="K53" s="355"/>
      <c r="L53" s="359"/>
      <c r="M53" s="360"/>
      <c r="N53" s="360"/>
      <c r="O53" s="360"/>
      <c r="P53" s="361"/>
      <c r="Q53" s="323"/>
      <c r="R53" s="432" t="str">
        <f t="shared" si="21"/>
        <v/>
      </c>
      <c r="S53" s="432" t="str">
        <f t="shared" si="22"/>
        <v/>
      </c>
      <c r="T53" s="432" t="str">
        <f t="shared" si="23"/>
        <v/>
      </c>
      <c r="U53" s="432" t="str">
        <f t="shared" si="24"/>
        <v/>
      </c>
      <c r="V53" s="432" t="str">
        <f t="shared" si="25"/>
        <v/>
      </c>
      <c r="W53" s="432" t="str">
        <f t="shared" si="26"/>
        <v/>
      </c>
      <c r="X53" s="432" t="str">
        <f t="shared" si="27"/>
        <v/>
      </c>
      <c r="Y53" s="432" t="str">
        <f t="shared" si="28"/>
        <v/>
      </c>
      <c r="Z53" s="432" t="str">
        <f t="shared" si="29"/>
        <v/>
      </c>
      <c r="AA53" s="432" t="str">
        <f t="shared" si="30"/>
        <v/>
      </c>
      <c r="AB53" s="432" t="str">
        <f t="shared" si="31"/>
        <v/>
      </c>
      <c r="AC53" s="432" t="str">
        <f t="shared" si="32"/>
        <v/>
      </c>
      <c r="AD53" s="432" t="str">
        <f t="shared" si="33"/>
        <v/>
      </c>
      <c r="AE53" s="432" t="str">
        <f t="shared" si="34"/>
        <v/>
      </c>
    </row>
    <row r="54" spans="1:31" ht="21.75" customHeight="1" x14ac:dyDescent="0.15">
      <c r="A54" s="64"/>
      <c r="B54" s="78">
        <f t="shared" ref="B54:B69" si="36">SUM(C54:P54)</f>
        <v>0</v>
      </c>
      <c r="C54" s="358"/>
      <c r="D54" s="358"/>
      <c r="E54" s="358"/>
      <c r="F54" s="358"/>
      <c r="G54" s="358"/>
      <c r="H54" s="358"/>
      <c r="I54" s="358"/>
      <c r="J54" s="358"/>
      <c r="K54" s="355"/>
      <c r="L54" s="359"/>
      <c r="M54" s="360"/>
      <c r="N54" s="360"/>
      <c r="O54" s="360"/>
      <c r="P54" s="361"/>
      <c r="Q54" s="323"/>
      <c r="R54" s="432" t="str">
        <f t="shared" si="21"/>
        <v/>
      </c>
      <c r="S54" s="432" t="str">
        <f t="shared" si="22"/>
        <v/>
      </c>
      <c r="T54" s="432" t="str">
        <f t="shared" si="23"/>
        <v/>
      </c>
      <c r="U54" s="432" t="str">
        <f t="shared" si="24"/>
        <v/>
      </c>
      <c r="V54" s="432" t="str">
        <f t="shared" si="25"/>
        <v/>
      </c>
      <c r="W54" s="432" t="str">
        <f t="shared" si="26"/>
        <v/>
      </c>
      <c r="X54" s="432" t="str">
        <f t="shared" si="27"/>
        <v/>
      </c>
      <c r="Y54" s="432" t="str">
        <f t="shared" si="28"/>
        <v/>
      </c>
      <c r="Z54" s="432" t="str">
        <f t="shared" si="29"/>
        <v/>
      </c>
      <c r="AA54" s="432" t="str">
        <f t="shared" si="30"/>
        <v/>
      </c>
      <c r="AB54" s="432" t="str">
        <f t="shared" si="31"/>
        <v/>
      </c>
      <c r="AC54" s="432" t="str">
        <f t="shared" si="32"/>
        <v/>
      </c>
      <c r="AD54" s="432" t="str">
        <f t="shared" si="33"/>
        <v/>
      </c>
      <c r="AE54" s="432" t="str">
        <f t="shared" si="34"/>
        <v/>
      </c>
    </row>
    <row r="55" spans="1:31" ht="21.75" customHeight="1" x14ac:dyDescent="0.15">
      <c r="A55" s="64"/>
      <c r="B55" s="78">
        <f t="shared" si="36"/>
        <v>0</v>
      </c>
      <c r="C55" s="358"/>
      <c r="D55" s="358"/>
      <c r="E55" s="358"/>
      <c r="F55" s="358"/>
      <c r="G55" s="358"/>
      <c r="H55" s="358"/>
      <c r="I55" s="358"/>
      <c r="J55" s="358"/>
      <c r="K55" s="355"/>
      <c r="L55" s="359"/>
      <c r="M55" s="360"/>
      <c r="N55" s="360"/>
      <c r="O55" s="360"/>
      <c r="P55" s="361"/>
      <c r="Q55" s="323"/>
      <c r="R55" s="432" t="str">
        <f t="shared" si="21"/>
        <v/>
      </c>
      <c r="S55" s="432" t="str">
        <f t="shared" si="22"/>
        <v/>
      </c>
      <c r="T55" s="432" t="str">
        <f t="shared" si="23"/>
        <v/>
      </c>
      <c r="U55" s="432" t="str">
        <f t="shared" si="24"/>
        <v/>
      </c>
      <c r="V55" s="432" t="str">
        <f t="shared" si="25"/>
        <v/>
      </c>
      <c r="W55" s="432" t="str">
        <f t="shared" si="26"/>
        <v/>
      </c>
      <c r="X55" s="432" t="str">
        <f t="shared" si="27"/>
        <v/>
      </c>
      <c r="Y55" s="432" t="str">
        <f t="shared" si="28"/>
        <v/>
      </c>
      <c r="Z55" s="432" t="str">
        <f t="shared" si="29"/>
        <v/>
      </c>
      <c r="AA55" s="432" t="str">
        <f t="shared" si="30"/>
        <v/>
      </c>
      <c r="AB55" s="432" t="str">
        <f t="shared" si="31"/>
        <v/>
      </c>
      <c r="AC55" s="432" t="str">
        <f t="shared" si="32"/>
        <v/>
      </c>
      <c r="AD55" s="432" t="str">
        <f t="shared" si="33"/>
        <v/>
      </c>
      <c r="AE55" s="432" t="str">
        <f t="shared" si="34"/>
        <v/>
      </c>
    </row>
    <row r="56" spans="1:31" ht="21.75" customHeight="1" x14ac:dyDescent="0.15">
      <c r="A56" s="64"/>
      <c r="B56" s="78">
        <f t="shared" si="36"/>
        <v>0</v>
      </c>
      <c r="C56" s="358"/>
      <c r="D56" s="358"/>
      <c r="E56" s="358"/>
      <c r="F56" s="358"/>
      <c r="G56" s="358"/>
      <c r="H56" s="358"/>
      <c r="I56" s="358"/>
      <c r="J56" s="358"/>
      <c r="K56" s="355"/>
      <c r="L56" s="359"/>
      <c r="M56" s="360"/>
      <c r="N56" s="360"/>
      <c r="O56" s="360"/>
      <c r="P56" s="361"/>
      <c r="Q56" s="323"/>
      <c r="R56" s="432" t="str">
        <f t="shared" si="21"/>
        <v/>
      </c>
      <c r="S56" s="432" t="str">
        <f t="shared" si="22"/>
        <v/>
      </c>
      <c r="T56" s="432" t="str">
        <f t="shared" si="23"/>
        <v/>
      </c>
      <c r="U56" s="432" t="str">
        <f t="shared" si="24"/>
        <v/>
      </c>
      <c r="V56" s="432" t="str">
        <f t="shared" si="25"/>
        <v/>
      </c>
      <c r="W56" s="432" t="str">
        <f t="shared" si="26"/>
        <v/>
      </c>
      <c r="X56" s="432" t="str">
        <f t="shared" si="27"/>
        <v/>
      </c>
      <c r="Y56" s="432" t="str">
        <f t="shared" si="28"/>
        <v/>
      </c>
      <c r="Z56" s="432" t="str">
        <f t="shared" si="29"/>
        <v/>
      </c>
      <c r="AA56" s="432" t="str">
        <f t="shared" si="30"/>
        <v/>
      </c>
      <c r="AB56" s="432" t="str">
        <f t="shared" si="31"/>
        <v/>
      </c>
      <c r="AC56" s="432" t="str">
        <f t="shared" si="32"/>
        <v/>
      </c>
      <c r="AD56" s="432" t="str">
        <f t="shared" si="33"/>
        <v/>
      </c>
      <c r="AE56" s="432" t="str">
        <f t="shared" si="34"/>
        <v/>
      </c>
    </row>
    <row r="57" spans="1:31" ht="21.75" customHeight="1" x14ac:dyDescent="0.15">
      <c r="A57" s="64"/>
      <c r="B57" s="78">
        <f t="shared" si="36"/>
        <v>0</v>
      </c>
      <c r="C57" s="358"/>
      <c r="D57" s="358"/>
      <c r="E57" s="358"/>
      <c r="F57" s="358"/>
      <c r="G57" s="358"/>
      <c r="H57" s="358"/>
      <c r="I57" s="358"/>
      <c r="J57" s="358"/>
      <c r="K57" s="355"/>
      <c r="L57" s="359"/>
      <c r="M57" s="360"/>
      <c r="N57" s="360"/>
      <c r="O57" s="360"/>
      <c r="P57" s="361"/>
      <c r="Q57" s="323"/>
      <c r="R57" s="432" t="str">
        <f t="shared" si="21"/>
        <v/>
      </c>
      <c r="S57" s="432" t="str">
        <f t="shared" si="22"/>
        <v/>
      </c>
      <c r="T57" s="432" t="str">
        <f t="shared" si="23"/>
        <v/>
      </c>
      <c r="U57" s="432" t="str">
        <f t="shared" si="24"/>
        <v/>
      </c>
      <c r="V57" s="432" t="str">
        <f t="shared" si="25"/>
        <v/>
      </c>
      <c r="W57" s="432" t="str">
        <f t="shared" si="26"/>
        <v/>
      </c>
      <c r="X57" s="432" t="str">
        <f t="shared" si="27"/>
        <v/>
      </c>
      <c r="Y57" s="432" t="str">
        <f t="shared" si="28"/>
        <v/>
      </c>
      <c r="Z57" s="432" t="str">
        <f t="shared" si="29"/>
        <v/>
      </c>
      <c r="AA57" s="432" t="str">
        <f t="shared" si="30"/>
        <v/>
      </c>
      <c r="AB57" s="432" t="str">
        <f t="shared" si="31"/>
        <v/>
      </c>
      <c r="AC57" s="432" t="str">
        <f t="shared" si="32"/>
        <v/>
      </c>
      <c r="AD57" s="432" t="str">
        <f t="shared" si="33"/>
        <v/>
      </c>
      <c r="AE57" s="432" t="str">
        <f t="shared" si="34"/>
        <v/>
      </c>
    </row>
    <row r="58" spans="1:31" ht="21.75" customHeight="1" x14ac:dyDescent="0.15">
      <c r="A58" s="64"/>
      <c r="B58" s="78">
        <f t="shared" si="36"/>
        <v>0</v>
      </c>
      <c r="C58" s="358"/>
      <c r="D58" s="358"/>
      <c r="E58" s="358"/>
      <c r="F58" s="358"/>
      <c r="G58" s="358"/>
      <c r="H58" s="358"/>
      <c r="I58" s="358"/>
      <c r="J58" s="358"/>
      <c r="K58" s="355"/>
      <c r="L58" s="359"/>
      <c r="M58" s="360"/>
      <c r="N58" s="360"/>
      <c r="O58" s="360"/>
      <c r="P58" s="361"/>
      <c r="Q58" s="323"/>
      <c r="R58" s="432" t="str">
        <f t="shared" si="21"/>
        <v/>
      </c>
      <c r="S58" s="432" t="str">
        <f t="shared" si="22"/>
        <v/>
      </c>
      <c r="T58" s="432" t="str">
        <f t="shared" si="23"/>
        <v/>
      </c>
      <c r="U58" s="432" t="str">
        <f t="shared" si="24"/>
        <v/>
      </c>
      <c r="V58" s="432" t="str">
        <f t="shared" si="25"/>
        <v/>
      </c>
      <c r="W58" s="432" t="str">
        <f t="shared" si="26"/>
        <v/>
      </c>
      <c r="X58" s="432" t="str">
        <f t="shared" si="27"/>
        <v/>
      </c>
      <c r="Y58" s="432" t="str">
        <f t="shared" si="28"/>
        <v/>
      </c>
      <c r="Z58" s="432" t="str">
        <f t="shared" si="29"/>
        <v/>
      </c>
      <c r="AA58" s="432" t="str">
        <f t="shared" si="30"/>
        <v/>
      </c>
      <c r="AB58" s="432" t="str">
        <f t="shared" si="31"/>
        <v/>
      </c>
      <c r="AC58" s="432" t="str">
        <f t="shared" si="32"/>
        <v/>
      </c>
      <c r="AD58" s="432" t="str">
        <f t="shared" si="33"/>
        <v/>
      </c>
      <c r="AE58" s="432" t="str">
        <f t="shared" si="34"/>
        <v/>
      </c>
    </row>
    <row r="59" spans="1:31" ht="21.75" customHeight="1" x14ac:dyDescent="0.15">
      <c r="A59" s="64"/>
      <c r="B59" s="78">
        <f t="shared" si="36"/>
        <v>0</v>
      </c>
      <c r="C59" s="358"/>
      <c r="D59" s="358"/>
      <c r="E59" s="358"/>
      <c r="F59" s="358"/>
      <c r="G59" s="358"/>
      <c r="H59" s="358"/>
      <c r="I59" s="358"/>
      <c r="J59" s="358"/>
      <c r="K59" s="355"/>
      <c r="L59" s="359"/>
      <c r="M59" s="360"/>
      <c r="N59" s="360"/>
      <c r="O59" s="360"/>
      <c r="P59" s="361"/>
      <c r="Q59" s="323"/>
      <c r="R59" s="432" t="str">
        <f t="shared" si="21"/>
        <v/>
      </c>
      <c r="S59" s="432" t="str">
        <f t="shared" si="22"/>
        <v/>
      </c>
      <c r="T59" s="432" t="str">
        <f t="shared" si="23"/>
        <v/>
      </c>
      <c r="U59" s="432" t="str">
        <f t="shared" si="24"/>
        <v/>
      </c>
      <c r="V59" s="432" t="str">
        <f t="shared" si="25"/>
        <v/>
      </c>
      <c r="W59" s="432" t="str">
        <f t="shared" si="26"/>
        <v/>
      </c>
      <c r="X59" s="432" t="str">
        <f t="shared" si="27"/>
        <v/>
      </c>
      <c r="Y59" s="432" t="str">
        <f t="shared" si="28"/>
        <v/>
      </c>
      <c r="Z59" s="432" t="str">
        <f t="shared" si="29"/>
        <v/>
      </c>
      <c r="AA59" s="432" t="str">
        <f t="shared" si="30"/>
        <v/>
      </c>
      <c r="AB59" s="432" t="str">
        <f t="shared" si="31"/>
        <v/>
      </c>
      <c r="AC59" s="432" t="str">
        <f t="shared" si="32"/>
        <v/>
      </c>
      <c r="AD59" s="432" t="str">
        <f t="shared" si="33"/>
        <v/>
      </c>
      <c r="AE59" s="432" t="str">
        <f t="shared" si="34"/>
        <v/>
      </c>
    </row>
    <row r="60" spans="1:31" ht="21.75" customHeight="1" x14ac:dyDescent="0.15">
      <c r="A60" s="64"/>
      <c r="B60" s="78">
        <f t="shared" si="36"/>
        <v>0</v>
      </c>
      <c r="C60" s="358"/>
      <c r="D60" s="358"/>
      <c r="E60" s="358"/>
      <c r="F60" s="358"/>
      <c r="G60" s="358"/>
      <c r="H60" s="358"/>
      <c r="I60" s="358"/>
      <c r="J60" s="358"/>
      <c r="K60" s="355"/>
      <c r="L60" s="359"/>
      <c r="M60" s="360"/>
      <c r="N60" s="360"/>
      <c r="O60" s="360"/>
      <c r="P60" s="361"/>
      <c r="Q60" s="323"/>
      <c r="R60" s="432" t="str">
        <f t="shared" si="21"/>
        <v/>
      </c>
      <c r="S60" s="432" t="str">
        <f t="shared" si="22"/>
        <v/>
      </c>
      <c r="T60" s="432" t="str">
        <f t="shared" si="23"/>
        <v/>
      </c>
      <c r="U60" s="432" t="str">
        <f t="shared" si="24"/>
        <v/>
      </c>
      <c r="V60" s="432" t="str">
        <f t="shared" si="25"/>
        <v/>
      </c>
      <c r="W60" s="432" t="str">
        <f t="shared" si="26"/>
        <v/>
      </c>
      <c r="X60" s="432" t="str">
        <f t="shared" si="27"/>
        <v/>
      </c>
      <c r="Y60" s="432" t="str">
        <f t="shared" si="28"/>
        <v/>
      </c>
      <c r="Z60" s="432" t="str">
        <f t="shared" si="29"/>
        <v/>
      </c>
      <c r="AA60" s="432" t="str">
        <f t="shared" si="30"/>
        <v/>
      </c>
      <c r="AB60" s="432" t="str">
        <f t="shared" si="31"/>
        <v/>
      </c>
      <c r="AC60" s="432" t="str">
        <f t="shared" si="32"/>
        <v/>
      </c>
      <c r="AD60" s="432" t="str">
        <f t="shared" si="33"/>
        <v/>
      </c>
      <c r="AE60" s="432" t="str">
        <f t="shared" si="34"/>
        <v/>
      </c>
    </row>
    <row r="61" spans="1:31" ht="21.75" customHeight="1" x14ac:dyDescent="0.15">
      <c r="A61" s="64"/>
      <c r="B61" s="78">
        <f t="shared" si="36"/>
        <v>0</v>
      </c>
      <c r="C61" s="358"/>
      <c r="D61" s="358"/>
      <c r="E61" s="358"/>
      <c r="F61" s="358"/>
      <c r="G61" s="358"/>
      <c r="H61" s="358"/>
      <c r="I61" s="358"/>
      <c r="J61" s="358"/>
      <c r="K61" s="355"/>
      <c r="L61" s="359"/>
      <c r="M61" s="360"/>
      <c r="N61" s="360"/>
      <c r="O61" s="360"/>
      <c r="P61" s="361"/>
      <c r="Q61" s="323"/>
      <c r="R61" s="432" t="str">
        <f t="shared" si="21"/>
        <v/>
      </c>
      <c r="S61" s="432" t="str">
        <f t="shared" si="22"/>
        <v/>
      </c>
      <c r="T61" s="432" t="str">
        <f t="shared" si="23"/>
        <v/>
      </c>
      <c r="U61" s="432" t="str">
        <f t="shared" si="24"/>
        <v/>
      </c>
      <c r="V61" s="432" t="str">
        <f t="shared" si="25"/>
        <v/>
      </c>
      <c r="W61" s="432" t="str">
        <f t="shared" si="26"/>
        <v/>
      </c>
      <c r="X61" s="432" t="str">
        <f t="shared" si="27"/>
        <v/>
      </c>
      <c r="Y61" s="432" t="str">
        <f t="shared" si="28"/>
        <v/>
      </c>
      <c r="Z61" s="432" t="str">
        <f t="shared" si="29"/>
        <v/>
      </c>
      <c r="AA61" s="432" t="str">
        <f t="shared" si="30"/>
        <v/>
      </c>
      <c r="AB61" s="432" t="str">
        <f t="shared" si="31"/>
        <v/>
      </c>
      <c r="AC61" s="432" t="str">
        <f t="shared" si="32"/>
        <v/>
      </c>
      <c r="AD61" s="432" t="str">
        <f t="shared" si="33"/>
        <v/>
      </c>
      <c r="AE61" s="432" t="str">
        <f t="shared" si="34"/>
        <v/>
      </c>
    </row>
    <row r="62" spans="1:31" ht="21.75" customHeight="1" x14ac:dyDescent="0.15">
      <c r="A62" s="64"/>
      <c r="B62" s="78">
        <f t="shared" si="36"/>
        <v>0</v>
      </c>
      <c r="C62" s="358"/>
      <c r="D62" s="358"/>
      <c r="E62" s="358"/>
      <c r="F62" s="358"/>
      <c r="G62" s="358"/>
      <c r="H62" s="358"/>
      <c r="I62" s="358"/>
      <c r="J62" s="358"/>
      <c r="K62" s="355"/>
      <c r="L62" s="359"/>
      <c r="M62" s="360"/>
      <c r="N62" s="360"/>
      <c r="O62" s="360"/>
      <c r="P62" s="361"/>
      <c r="Q62" s="323"/>
      <c r="R62" s="432" t="str">
        <f t="shared" si="21"/>
        <v/>
      </c>
      <c r="S62" s="432" t="str">
        <f t="shared" si="22"/>
        <v/>
      </c>
      <c r="T62" s="432" t="str">
        <f t="shared" si="23"/>
        <v/>
      </c>
      <c r="U62" s="432" t="str">
        <f t="shared" si="24"/>
        <v/>
      </c>
      <c r="V62" s="432" t="str">
        <f t="shared" si="25"/>
        <v/>
      </c>
      <c r="W62" s="432" t="str">
        <f t="shared" si="26"/>
        <v/>
      </c>
      <c r="X62" s="432" t="str">
        <f t="shared" si="27"/>
        <v/>
      </c>
      <c r="Y62" s="432" t="str">
        <f t="shared" si="28"/>
        <v/>
      </c>
      <c r="Z62" s="432" t="str">
        <f t="shared" si="29"/>
        <v/>
      </c>
      <c r="AA62" s="432" t="str">
        <f t="shared" si="30"/>
        <v/>
      </c>
      <c r="AB62" s="432" t="str">
        <f t="shared" si="31"/>
        <v/>
      </c>
      <c r="AC62" s="432" t="str">
        <f t="shared" si="32"/>
        <v/>
      </c>
      <c r="AD62" s="432" t="str">
        <f t="shared" si="33"/>
        <v/>
      </c>
      <c r="AE62" s="432" t="str">
        <f t="shared" si="34"/>
        <v/>
      </c>
    </row>
    <row r="63" spans="1:31" ht="21.75" customHeight="1" x14ac:dyDescent="0.15">
      <c r="A63" s="64"/>
      <c r="B63" s="78">
        <f t="shared" si="36"/>
        <v>0</v>
      </c>
      <c r="C63" s="358"/>
      <c r="D63" s="358"/>
      <c r="E63" s="358"/>
      <c r="F63" s="358"/>
      <c r="G63" s="358"/>
      <c r="H63" s="358"/>
      <c r="I63" s="358"/>
      <c r="J63" s="358"/>
      <c r="K63" s="355"/>
      <c r="L63" s="359"/>
      <c r="M63" s="360"/>
      <c r="N63" s="360"/>
      <c r="O63" s="360"/>
      <c r="P63" s="361"/>
      <c r="Q63" s="323"/>
      <c r="R63" s="432" t="str">
        <f t="shared" si="21"/>
        <v/>
      </c>
      <c r="S63" s="432" t="str">
        <f t="shared" si="22"/>
        <v/>
      </c>
      <c r="T63" s="432" t="str">
        <f t="shared" si="23"/>
        <v/>
      </c>
      <c r="U63" s="432" t="str">
        <f t="shared" si="24"/>
        <v/>
      </c>
      <c r="V63" s="432" t="str">
        <f t="shared" si="25"/>
        <v/>
      </c>
      <c r="W63" s="432" t="str">
        <f t="shared" si="26"/>
        <v/>
      </c>
      <c r="X63" s="432" t="str">
        <f t="shared" si="27"/>
        <v/>
      </c>
      <c r="Y63" s="432" t="str">
        <f t="shared" si="28"/>
        <v/>
      </c>
      <c r="Z63" s="432" t="str">
        <f t="shared" si="29"/>
        <v/>
      </c>
      <c r="AA63" s="432" t="str">
        <f t="shared" si="30"/>
        <v/>
      </c>
      <c r="AB63" s="432" t="str">
        <f t="shared" si="31"/>
        <v/>
      </c>
      <c r="AC63" s="432" t="str">
        <f t="shared" si="32"/>
        <v/>
      </c>
      <c r="AD63" s="432" t="str">
        <f t="shared" si="33"/>
        <v/>
      </c>
      <c r="AE63" s="432" t="str">
        <f t="shared" si="34"/>
        <v/>
      </c>
    </row>
    <row r="64" spans="1:31" ht="21.75" customHeight="1" x14ac:dyDescent="0.15">
      <c r="A64" s="64"/>
      <c r="B64" s="78">
        <f t="shared" si="36"/>
        <v>0</v>
      </c>
      <c r="C64" s="358"/>
      <c r="D64" s="358"/>
      <c r="E64" s="358"/>
      <c r="F64" s="358"/>
      <c r="G64" s="358"/>
      <c r="H64" s="358"/>
      <c r="I64" s="358"/>
      <c r="J64" s="358"/>
      <c r="K64" s="355"/>
      <c r="L64" s="359"/>
      <c r="M64" s="360"/>
      <c r="N64" s="360"/>
      <c r="O64" s="360"/>
      <c r="P64" s="361"/>
      <c r="Q64" s="323"/>
      <c r="R64" s="432" t="str">
        <f t="shared" si="21"/>
        <v/>
      </c>
      <c r="S64" s="432" t="str">
        <f t="shared" si="22"/>
        <v/>
      </c>
      <c r="T64" s="432" t="str">
        <f t="shared" si="23"/>
        <v/>
      </c>
      <c r="U64" s="432" t="str">
        <f t="shared" si="24"/>
        <v/>
      </c>
      <c r="V64" s="432" t="str">
        <f t="shared" si="25"/>
        <v/>
      </c>
      <c r="W64" s="432" t="str">
        <f t="shared" si="26"/>
        <v/>
      </c>
      <c r="X64" s="432" t="str">
        <f t="shared" si="27"/>
        <v/>
      </c>
      <c r="Y64" s="432" t="str">
        <f t="shared" si="28"/>
        <v/>
      </c>
      <c r="Z64" s="432" t="str">
        <f t="shared" si="29"/>
        <v/>
      </c>
      <c r="AA64" s="432" t="str">
        <f t="shared" si="30"/>
        <v/>
      </c>
      <c r="AB64" s="432" t="str">
        <f t="shared" si="31"/>
        <v/>
      </c>
      <c r="AC64" s="432" t="str">
        <f t="shared" si="32"/>
        <v/>
      </c>
      <c r="AD64" s="432" t="str">
        <f t="shared" si="33"/>
        <v/>
      </c>
      <c r="AE64" s="432" t="str">
        <f t="shared" si="34"/>
        <v/>
      </c>
    </row>
    <row r="65" spans="1:31" ht="21.75" customHeight="1" x14ac:dyDescent="0.15">
      <c r="A65" s="64"/>
      <c r="B65" s="78">
        <f t="shared" si="36"/>
        <v>0</v>
      </c>
      <c r="C65" s="358"/>
      <c r="D65" s="358"/>
      <c r="E65" s="358"/>
      <c r="F65" s="358"/>
      <c r="G65" s="358"/>
      <c r="H65" s="358"/>
      <c r="I65" s="358"/>
      <c r="J65" s="358"/>
      <c r="K65" s="355"/>
      <c r="L65" s="359"/>
      <c r="M65" s="360"/>
      <c r="N65" s="360"/>
      <c r="O65" s="360"/>
      <c r="P65" s="361"/>
      <c r="Q65" s="323"/>
      <c r="R65" s="432" t="str">
        <f t="shared" si="21"/>
        <v/>
      </c>
      <c r="S65" s="432" t="str">
        <f t="shared" si="22"/>
        <v/>
      </c>
      <c r="T65" s="432" t="str">
        <f t="shared" si="23"/>
        <v/>
      </c>
      <c r="U65" s="432" t="str">
        <f t="shared" si="24"/>
        <v/>
      </c>
      <c r="V65" s="432" t="str">
        <f t="shared" si="25"/>
        <v/>
      </c>
      <c r="W65" s="432" t="str">
        <f t="shared" si="26"/>
        <v/>
      </c>
      <c r="X65" s="432" t="str">
        <f t="shared" si="27"/>
        <v/>
      </c>
      <c r="Y65" s="432" t="str">
        <f t="shared" si="28"/>
        <v/>
      </c>
      <c r="Z65" s="432" t="str">
        <f t="shared" si="29"/>
        <v/>
      </c>
      <c r="AA65" s="432" t="str">
        <f t="shared" si="30"/>
        <v/>
      </c>
      <c r="AB65" s="432" t="str">
        <f t="shared" si="31"/>
        <v/>
      </c>
      <c r="AC65" s="432" t="str">
        <f t="shared" si="32"/>
        <v/>
      </c>
      <c r="AD65" s="432" t="str">
        <f t="shared" si="33"/>
        <v/>
      </c>
      <c r="AE65" s="432" t="str">
        <f t="shared" si="34"/>
        <v/>
      </c>
    </row>
    <row r="66" spans="1:31" ht="21.75" customHeight="1" x14ac:dyDescent="0.15">
      <c r="A66" s="64"/>
      <c r="B66" s="78">
        <f t="shared" si="36"/>
        <v>0</v>
      </c>
      <c r="C66" s="358"/>
      <c r="D66" s="358"/>
      <c r="E66" s="358"/>
      <c r="F66" s="358"/>
      <c r="G66" s="358"/>
      <c r="H66" s="358"/>
      <c r="I66" s="358"/>
      <c r="J66" s="358"/>
      <c r="K66" s="355"/>
      <c r="L66" s="359"/>
      <c r="M66" s="360"/>
      <c r="N66" s="360"/>
      <c r="O66" s="360"/>
      <c r="P66" s="361"/>
      <c r="Q66" s="323"/>
      <c r="R66" s="432" t="str">
        <f t="shared" si="21"/>
        <v/>
      </c>
      <c r="S66" s="432" t="str">
        <f t="shared" si="22"/>
        <v/>
      </c>
      <c r="T66" s="432" t="str">
        <f t="shared" si="23"/>
        <v/>
      </c>
      <c r="U66" s="432" t="str">
        <f t="shared" si="24"/>
        <v/>
      </c>
      <c r="V66" s="432" t="str">
        <f t="shared" si="25"/>
        <v/>
      </c>
      <c r="W66" s="432" t="str">
        <f t="shared" si="26"/>
        <v/>
      </c>
      <c r="X66" s="432" t="str">
        <f t="shared" si="27"/>
        <v/>
      </c>
      <c r="Y66" s="432" t="str">
        <f t="shared" si="28"/>
        <v/>
      </c>
      <c r="Z66" s="432" t="str">
        <f t="shared" si="29"/>
        <v/>
      </c>
      <c r="AA66" s="432" t="str">
        <f t="shared" si="30"/>
        <v/>
      </c>
      <c r="AB66" s="432" t="str">
        <f t="shared" si="31"/>
        <v/>
      </c>
      <c r="AC66" s="432" t="str">
        <f t="shared" si="32"/>
        <v/>
      </c>
      <c r="AD66" s="432" t="str">
        <f t="shared" si="33"/>
        <v/>
      </c>
      <c r="AE66" s="432" t="str">
        <f t="shared" si="34"/>
        <v/>
      </c>
    </row>
    <row r="67" spans="1:31" ht="21.75" customHeight="1" x14ac:dyDescent="0.15">
      <c r="A67" s="64"/>
      <c r="B67" s="78">
        <f t="shared" si="36"/>
        <v>0</v>
      </c>
      <c r="C67" s="358"/>
      <c r="D67" s="358"/>
      <c r="E67" s="358"/>
      <c r="F67" s="358"/>
      <c r="G67" s="358"/>
      <c r="H67" s="358"/>
      <c r="I67" s="358"/>
      <c r="J67" s="358"/>
      <c r="K67" s="355"/>
      <c r="L67" s="359"/>
      <c r="M67" s="360"/>
      <c r="N67" s="360"/>
      <c r="O67" s="360"/>
      <c r="P67" s="361"/>
      <c r="Q67" s="323"/>
      <c r="R67" s="432" t="str">
        <f t="shared" si="21"/>
        <v/>
      </c>
      <c r="S67" s="432" t="str">
        <f t="shared" si="22"/>
        <v/>
      </c>
      <c r="T67" s="432" t="str">
        <f t="shared" si="23"/>
        <v/>
      </c>
      <c r="U67" s="432" t="str">
        <f t="shared" si="24"/>
        <v/>
      </c>
      <c r="V67" s="432" t="str">
        <f t="shared" si="25"/>
        <v/>
      </c>
      <c r="W67" s="432" t="str">
        <f t="shared" si="26"/>
        <v/>
      </c>
      <c r="X67" s="432" t="str">
        <f t="shared" si="27"/>
        <v/>
      </c>
      <c r="Y67" s="432" t="str">
        <f t="shared" si="28"/>
        <v/>
      </c>
      <c r="Z67" s="432" t="str">
        <f t="shared" si="29"/>
        <v/>
      </c>
      <c r="AA67" s="432" t="str">
        <f t="shared" si="30"/>
        <v/>
      </c>
      <c r="AB67" s="432" t="str">
        <f t="shared" si="31"/>
        <v/>
      </c>
      <c r="AC67" s="432" t="str">
        <f t="shared" si="32"/>
        <v/>
      </c>
      <c r="AD67" s="432" t="str">
        <f t="shared" si="33"/>
        <v/>
      </c>
      <c r="AE67" s="432" t="str">
        <f t="shared" si="34"/>
        <v/>
      </c>
    </row>
    <row r="68" spans="1:31" ht="21.75" customHeight="1" x14ac:dyDescent="0.15">
      <c r="A68" s="64"/>
      <c r="B68" s="78">
        <f t="shared" si="36"/>
        <v>0</v>
      </c>
      <c r="C68" s="358"/>
      <c r="D68" s="358"/>
      <c r="E68" s="358"/>
      <c r="F68" s="358"/>
      <c r="G68" s="358"/>
      <c r="H68" s="358"/>
      <c r="I68" s="358"/>
      <c r="J68" s="358"/>
      <c r="K68" s="355"/>
      <c r="L68" s="359"/>
      <c r="M68" s="360"/>
      <c r="N68" s="360"/>
      <c r="O68" s="360"/>
      <c r="P68" s="361"/>
      <c r="Q68" s="323"/>
      <c r="R68" s="432" t="str">
        <f t="shared" si="21"/>
        <v/>
      </c>
      <c r="S68" s="432" t="str">
        <f t="shared" si="22"/>
        <v/>
      </c>
      <c r="T68" s="432" t="str">
        <f t="shared" si="23"/>
        <v/>
      </c>
      <c r="U68" s="432" t="str">
        <f t="shared" si="24"/>
        <v/>
      </c>
      <c r="V68" s="432" t="str">
        <f t="shared" si="25"/>
        <v/>
      </c>
      <c r="W68" s="432" t="str">
        <f t="shared" si="26"/>
        <v/>
      </c>
      <c r="X68" s="432" t="str">
        <f t="shared" si="27"/>
        <v/>
      </c>
      <c r="Y68" s="432" t="str">
        <f t="shared" si="28"/>
        <v/>
      </c>
      <c r="Z68" s="432" t="str">
        <f t="shared" si="29"/>
        <v/>
      </c>
      <c r="AA68" s="432" t="str">
        <f t="shared" si="30"/>
        <v/>
      </c>
      <c r="AB68" s="432" t="str">
        <f t="shared" si="31"/>
        <v/>
      </c>
      <c r="AC68" s="432" t="str">
        <f t="shared" si="32"/>
        <v/>
      </c>
      <c r="AD68" s="432" t="str">
        <f t="shared" si="33"/>
        <v/>
      </c>
      <c r="AE68" s="432" t="str">
        <f t="shared" si="34"/>
        <v/>
      </c>
    </row>
    <row r="69" spans="1:31" ht="21.75" customHeight="1" thickBot="1" x14ac:dyDescent="0.2">
      <c r="A69" s="66"/>
      <c r="B69" s="81">
        <f t="shared" si="36"/>
        <v>0</v>
      </c>
      <c r="C69" s="362"/>
      <c r="D69" s="362"/>
      <c r="E69" s="362"/>
      <c r="F69" s="362"/>
      <c r="G69" s="362"/>
      <c r="H69" s="362"/>
      <c r="I69" s="362"/>
      <c r="J69" s="362"/>
      <c r="K69" s="363"/>
      <c r="L69" s="364"/>
      <c r="M69" s="365"/>
      <c r="N69" s="365"/>
      <c r="O69" s="365"/>
      <c r="P69" s="366"/>
      <c r="Q69" s="323"/>
      <c r="R69" s="432" t="str">
        <f t="shared" si="21"/>
        <v/>
      </c>
      <c r="S69" s="432" t="str">
        <f t="shared" si="22"/>
        <v/>
      </c>
      <c r="T69" s="432" t="str">
        <f t="shared" si="23"/>
        <v/>
      </c>
      <c r="U69" s="432" t="str">
        <f t="shared" si="24"/>
        <v/>
      </c>
      <c r="V69" s="432" t="str">
        <f t="shared" si="25"/>
        <v/>
      </c>
      <c r="W69" s="432" t="str">
        <f t="shared" si="26"/>
        <v/>
      </c>
      <c r="X69" s="432" t="str">
        <f t="shared" si="27"/>
        <v/>
      </c>
      <c r="Y69" s="432" t="str">
        <f t="shared" si="28"/>
        <v/>
      </c>
      <c r="Z69" s="432" t="str">
        <f t="shared" si="29"/>
        <v/>
      </c>
      <c r="AA69" s="432" t="str">
        <f t="shared" si="30"/>
        <v/>
      </c>
      <c r="AB69" s="432" t="str">
        <f t="shared" si="31"/>
        <v/>
      </c>
      <c r="AC69" s="432" t="str">
        <f t="shared" si="32"/>
        <v/>
      </c>
      <c r="AD69" s="432" t="str">
        <f t="shared" si="33"/>
        <v/>
      </c>
      <c r="AE69" s="432" t="str">
        <f t="shared" si="34"/>
        <v/>
      </c>
    </row>
  </sheetData>
  <sheetProtection selectLockedCells="1"/>
  <mergeCells count="3">
    <mergeCell ref="A3:E3"/>
    <mergeCell ref="A37:E37"/>
    <mergeCell ref="A1:P1"/>
  </mergeCells>
  <phoneticPr fontId="37" type="noConversion"/>
  <pageMargins left="0.25" right="0.25" top="0.75" bottom="0.75" header="0.3" footer="0.3"/>
  <pageSetup paperSize="9" scale="57" fitToHeight="0" orientation="landscape" horizontalDpi="300" verticalDpi="300" r:id="rId1"/>
  <headerFooter alignWithMargins="0">
    <oddHeader>&amp;R&amp;F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IW73"/>
  <sheetViews>
    <sheetView showGridLines="0" zoomScale="70" zoomScaleNormal="70" zoomScaleSheetLayoutView="85" workbookViewId="0">
      <selection activeCell="A7" sqref="A7"/>
    </sheetView>
  </sheetViews>
  <sheetFormatPr defaultColWidth="9.109375" defaultRowHeight="14.25" x14ac:dyDescent="0.15"/>
  <cols>
    <col min="1" max="18" width="7.21875" style="1" customWidth="1"/>
    <col min="19" max="25" width="7.88671875" style="1" customWidth="1"/>
    <col min="26" max="26" width="3.5546875" style="1" customWidth="1"/>
    <col min="27" max="33" width="7.88671875" style="1" customWidth="1"/>
    <col min="34" max="257" width="9.109375" style="1"/>
  </cols>
  <sheetData>
    <row r="1" spans="1:33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324"/>
    </row>
    <row r="2" spans="1:33" ht="12" customHeight="1" x14ac:dyDescent="0.1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33" ht="21.95" customHeight="1" thickBot="1" x14ac:dyDescent="0.2">
      <c r="A3" s="541" t="s">
        <v>350</v>
      </c>
      <c r="B3" s="541"/>
      <c r="C3" s="541"/>
      <c r="D3" s="541"/>
      <c r="E3" s="541"/>
      <c r="F3" s="541"/>
      <c r="I3" s="4"/>
    </row>
    <row r="4" spans="1:33" ht="21.95" customHeight="1" x14ac:dyDescent="0.15">
      <c r="A4" s="552" t="s">
        <v>224</v>
      </c>
      <c r="B4" s="550" t="s">
        <v>21</v>
      </c>
      <c r="C4" s="550"/>
      <c r="D4" s="550"/>
      <c r="E4" s="550"/>
      <c r="F4" s="550"/>
      <c r="G4" s="550"/>
      <c r="H4" s="550"/>
      <c r="I4" s="551"/>
      <c r="J4" s="592" t="s">
        <v>17</v>
      </c>
      <c r="K4" s="593"/>
      <c r="L4" s="593"/>
      <c r="M4" s="593"/>
      <c r="N4" s="593"/>
      <c r="O4" s="593"/>
      <c r="P4" s="593"/>
      <c r="Q4" s="594"/>
      <c r="S4" s="432" t="s">
        <v>358</v>
      </c>
      <c r="AA4" s="432" t="s">
        <v>357</v>
      </c>
    </row>
    <row r="5" spans="1:33" ht="21.95" customHeight="1" thickBot="1" x14ac:dyDescent="0.2">
      <c r="A5" s="553"/>
      <c r="B5" s="319" t="s">
        <v>242</v>
      </c>
      <c r="C5" s="319" t="s">
        <v>195</v>
      </c>
      <c r="D5" s="319" t="s">
        <v>197</v>
      </c>
      <c r="E5" s="94" t="s">
        <v>78</v>
      </c>
      <c r="F5" s="94" t="s">
        <v>79</v>
      </c>
      <c r="G5" s="94" t="s">
        <v>84</v>
      </c>
      <c r="H5" s="94" t="s">
        <v>83</v>
      </c>
      <c r="I5" s="95" t="s">
        <v>286</v>
      </c>
      <c r="J5" s="321" t="s">
        <v>242</v>
      </c>
      <c r="K5" s="319" t="s">
        <v>195</v>
      </c>
      <c r="L5" s="319" t="s">
        <v>197</v>
      </c>
      <c r="M5" s="94" t="s">
        <v>78</v>
      </c>
      <c r="N5" s="94" t="s">
        <v>79</v>
      </c>
      <c r="O5" s="94" t="s">
        <v>84</v>
      </c>
      <c r="P5" s="94" t="s">
        <v>83</v>
      </c>
      <c r="Q5" s="95" t="s">
        <v>286</v>
      </c>
      <c r="S5" s="445" t="s">
        <v>195</v>
      </c>
      <c r="T5" s="446" t="s">
        <v>197</v>
      </c>
      <c r="U5" s="447" t="s">
        <v>78</v>
      </c>
      <c r="V5" s="448" t="s">
        <v>79</v>
      </c>
      <c r="W5" s="448" t="s">
        <v>84</v>
      </c>
      <c r="X5" s="448" t="s">
        <v>83</v>
      </c>
      <c r="Y5" s="447" t="s">
        <v>286</v>
      </c>
      <c r="AA5" s="445" t="s">
        <v>195</v>
      </c>
      <c r="AB5" s="446" t="s">
        <v>197</v>
      </c>
      <c r="AC5" s="447" t="s">
        <v>78</v>
      </c>
      <c r="AD5" s="448" t="s">
        <v>79</v>
      </c>
      <c r="AE5" s="448" t="s">
        <v>84</v>
      </c>
      <c r="AF5" s="448" t="s">
        <v>83</v>
      </c>
      <c r="AG5" s="447" t="s">
        <v>286</v>
      </c>
    </row>
    <row r="6" spans="1:33" ht="21.95" customHeight="1" thickTop="1" x14ac:dyDescent="0.15">
      <c r="A6" s="61" t="s">
        <v>243</v>
      </c>
      <c r="B6" s="62">
        <f t="shared" ref="B6:B20" si="0">SUM(C6:I6)</f>
        <v>11</v>
      </c>
      <c r="C6" s="62">
        <f t="shared" ref="C6:I6" si="1">SUM(C7:C36)</f>
        <v>9</v>
      </c>
      <c r="D6" s="62">
        <f t="shared" si="1"/>
        <v>1</v>
      </c>
      <c r="E6" s="62">
        <f t="shared" si="1"/>
        <v>1</v>
      </c>
      <c r="F6" s="62">
        <f t="shared" si="1"/>
        <v>0</v>
      </c>
      <c r="G6" s="62">
        <f t="shared" si="1"/>
        <v>0</v>
      </c>
      <c r="H6" s="62">
        <f t="shared" si="1"/>
        <v>0</v>
      </c>
      <c r="I6" s="62">
        <f t="shared" si="1"/>
        <v>0</v>
      </c>
      <c r="J6" s="96">
        <f t="shared" ref="J6:J20" si="2">SUM(K6:Q6)</f>
        <v>44</v>
      </c>
      <c r="K6" s="62">
        <f t="shared" ref="K6:Q6" si="3">SUM(K7:K36)</f>
        <v>18</v>
      </c>
      <c r="L6" s="62">
        <f t="shared" si="3"/>
        <v>8</v>
      </c>
      <c r="M6" s="62">
        <f t="shared" si="3"/>
        <v>18</v>
      </c>
      <c r="N6" s="62">
        <f t="shared" si="3"/>
        <v>0</v>
      </c>
      <c r="O6" s="62">
        <f t="shared" si="3"/>
        <v>0</v>
      </c>
      <c r="P6" s="62">
        <f t="shared" si="3"/>
        <v>0</v>
      </c>
      <c r="Q6" s="63">
        <f t="shared" si="3"/>
        <v>0</v>
      </c>
      <c r="S6" s="432" t="str">
        <f>IF((C6*1)&lt;=K6,"","오류")</f>
        <v/>
      </c>
      <c r="T6" s="432" t="str">
        <f>IF((D6*5)&lt;=L6,"","오류")</f>
        <v/>
      </c>
      <c r="U6" s="432" t="str">
        <f>IF((E6*10)&lt;=M6,"","오류")</f>
        <v/>
      </c>
      <c r="V6" s="432" t="str">
        <f>IF((F6*20)&lt;=N6,"","오류")</f>
        <v/>
      </c>
      <c r="W6" s="432" t="str">
        <f>IF((G6*40)&lt;=O6,"","오류")</f>
        <v/>
      </c>
      <c r="X6" s="432" t="str">
        <f>IF((H6*50)&lt;=P6,"","오류")</f>
        <v/>
      </c>
      <c r="Y6" s="432" t="str">
        <f>IF((I6*100)&lt;=Q6,"","오류")</f>
        <v/>
      </c>
      <c r="AA6" s="432" t="str">
        <f>IF((C6*9)&gt;=K6,"","오류")</f>
        <v/>
      </c>
      <c r="AB6" s="432" t="str">
        <f>IF((D6*49)&gt;=L6,"","오류")</f>
        <v/>
      </c>
      <c r="AC6" s="432" t="str">
        <f>IF((E6*99)&gt;=M6,"","오류")</f>
        <v/>
      </c>
      <c r="AD6" s="432" t="str">
        <f>IF((F6*199)&gt;=N6,"","오류")</f>
        <v/>
      </c>
      <c r="AE6" s="432" t="str">
        <f>IF((G6*299)&gt;=O6,"","오류")</f>
        <v/>
      </c>
      <c r="AF6" s="432" t="str">
        <f>IF((H6*499)&gt;=P6,"","오류")</f>
        <v/>
      </c>
      <c r="AG6" s="432" t="str">
        <f>IF((I6*20000000)&gt;=Q6,"","오류")</f>
        <v/>
      </c>
    </row>
    <row r="7" spans="1:33" ht="21.95" customHeight="1" x14ac:dyDescent="0.15">
      <c r="A7" s="64" t="s">
        <v>395</v>
      </c>
      <c r="B7" s="65">
        <f t="shared" si="0"/>
        <v>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8">
        <v>0</v>
      </c>
      <c r="J7" s="99">
        <f t="shared" si="2"/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8">
        <v>0</v>
      </c>
      <c r="S7" s="432" t="str">
        <f t="shared" ref="S7:S20" si="4">IF((C7*1)&lt;=K7,"","오류")</f>
        <v/>
      </c>
      <c r="T7" s="432" t="str">
        <f t="shared" ref="T7:T20" si="5">IF((D7*5)&lt;=L7,"","오류")</f>
        <v/>
      </c>
      <c r="U7" s="432" t="str">
        <f t="shared" ref="U7:U20" si="6">IF((E7*10)&lt;=M7,"","오류")</f>
        <v/>
      </c>
      <c r="V7" s="432" t="str">
        <f t="shared" ref="V7:V20" si="7">IF((F7*20)&lt;=N7,"","오류")</f>
        <v/>
      </c>
      <c r="W7" s="432" t="str">
        <f t="shared" ref="W7:W20" si="8">IF((G7*40)&lt;=O7,"","오류")</f>
        <v/>
      </c>
      <c r="X7" s="432" t="str">
        <f t="shared" ref="X7:X20" si="9">IF((H7*50)&lt;=P7,"","오류")</f>
        <v/>
      </c>
      <c r="Y7" s="432" t="str">
        <f t="shared" ref="Y7:Y20" si="10">IF((I7*100)&lt;=Q7,"","오류")</f>
        <v/>
      </c>
      <c r="AA7" s="432" t="str">
        <f t="shared" ref="AA7:AA20" si="11">IF((C7*9)&gt;=K7,"","오류")</f>
        <v/>
      </c>
      <c r="AB7" s="432" t="str">
        <f t="shared" ref="AB7:AB20" si="12">IF((D7*49)&gt;=L7,"","오류")</f>
        <v/>
      </c>
      <c r="AC7" s="432" t="str">
        <f t="shared" ref="AC7:AC20" si="13">IF((E7*99)&gt;=M7,"","오류")</f>
        <v/>
      </c>
      <c r="AD7" s="432" t="str">
        <f t="shared" ref="AD7:AD20" si="14">IF((F7*199)&gt;=N7,"","오류")</f>
        <v/>
      </c>
      <c r="AE7" s="432" t="str">
        <f t="shared" ref="AE7:AE20" si="15">IF((G7*299)&gt;=O7,"","오류")</f>
        <v/>
      </c>
      <c r="AF7" s="432" t="str">
        <f t="shared" ref="AF7:AF20" si="16">IF((H7*499)&gt;=P7,"","오류")</f>
        <v/>
      </c>
      <c r="AG7" s="432" t="str">
        <f t="shared" ref="AG7:AG20" si="17">IF((I7*20000000)&gt;=Q7,"","오류")</f>
        <v/>
      </c>
    </row>
    <row r="8" spans="1:33" ht="21.95" customHeight="1" x14ac:dyDescent="0.15">
      <c r="A8" s="64" t="s">
        <v>396</v>
      </c>
      <c r="B8" s="65">
        <f t="shared" si="0"/>
        <v>0</v>
      </c>
      <c r="C8" s="313">
        <v>0</v>
      </c>
      <c r="D8" s="313">
        <v>0</v>
      </c>
      <c r="E8" s="313">
        <v>0</v>
      </c>
      <c r="F8" s="313">
        <v>0</v>
      </c>
      <c r="G8" s="313">
        <v>0</v>
      </c>
      <c r="H8" s="313">
        <v>0</v>
      </c>
      <c r="I8" s="54">
        <v>0</v>
      </c>
      <c r="J8" s="298">
        <f t="shared" si="2"/>
        <v>0</v>
      </c>
      <c r="K8" s="313">
        <v>0</v>
      </c>
      <c r="L8" s="313">
        <v>0</v>
      </c>
      <c r="M8" s="313">
        <v>0</v>
      </c>
      <c r="N8" s="313">
        <v>0</v>
      </c>
      <c r="O8" s="313">
        <v>0</v>
      </c>
      <c r="P8" s="313">
        <v>0</v>
      </c>
      <c r="Q8" s="54">
        <v>0</v>
      </c>
      <c r="S8" s="432" t="str">
        <f t="shared" si="4"/>
        <v/>
      </c>
      <c r="T8" s="432" t="str">
        <f t="shared" si="5"/>
        <v/>
      </c>
      <c r="U8" s="432" t="str">
        <f t="shared" si="6"/>
        <v/>
      </c>
      <c r="V8" s="432" t="str">
        <f t="shared" si="7"/>
        <v/>
      </c>
      <c r="W8" s="432" t="str">
        <f t="shared" si="8"/>
        <v/>
      </c>
      <c r="X8" s="432" t="str">
        <f t="shared" si="9"/>
        <v/>
      </c>
      <c r="Y8" s="432" t="str">
        <f t="shared" si="10"/>
        <v/>
      </c>
      <c r="AA8" s="432" t="str">
        <f t="shared" si="11"/>
        <v/>
      </c>
      <c r="AB8" s="432" t="str">
        <f t="shared" si="12"/>
        <v/>
      </c>
      <c r="AC8" s="432" t="str">
        <f t="shared" si="13"/>
        <v/>
      </c>
      <c r="AD8" s="432" t="str">
        <f t="shared" si="14"/>
        <v/>
      </c>
      <c r="AE8" s="432" t="str">
        <f t="shared" si="15"/>
        <v/>
      </c>
      <c r="AF8" s="432" t="str">
        <f t="shared" si="16"/>
        <v/>
      </c>
      <c r="AG8" s="432" t="str">
        <f t="shared" si="17"/>
        <v/>
      </c>
    </row>
    <row r="9" spans="1:33" ht="21.95" customHeight="1" x14ac:dyDescent="0.15">
      <c r="A9" s="64" t="s">
        <v>397</v>
      </c>
      <c r="B9" s="65">
        <f t="shared" si="0"/>
        <v>1</v>
      </c>
      <c r="C9" s="313">
        <v>1</v>
      </c>
      <c r="D9" s="313">
        <v>0</v>
      </c>
      <c r="E9" s="313">
        <v>0</v>
      </c>
      <c r="F9" s="313">
        <v>0</v>
      </c>
      <c r="G9" s="313">
        <v>0</v>
      </c>
      <c r="H9" s="313">
        <v>0</v>
      </c>
      <c r="I9" s="54">
        <v>0</v>
      </c>
      <c r="J9" s="298">
        <f t="shared" si="2"/>
        <v>1</v>
      </c>
      <c r="K9" s="313">
        <v>1</v>
      </c>
      <c r="L9" s="313">
        <v>0</v>
      </c>
      <c r="M9" s="313">
        <v>0</v>
      </c>
      <c r="N9" s="313">
        <v>0</v>
      </c>
      <c r="O9" s="313">
        <v>0</v>
      </c>
      <c r="P9" s="313">
        <v>0</v>
      </c>
      <c r="Q9" s="54">
        <v>0</v>
      </c>
      <c r="S9" s="432" t="str">
        <f t="shared" si="4"/>
        <v/>
      </c>
      <c r="T9" s="432" t="str">
        <f t="shared" si="5"/>
        <v/>
      </c>
      <c r="U9" s="432" t="str">
        <f t="shared" si="6"/>
        <v/>
      </c>
      <c r="V9" s="432" t="str">
        <f t="shared" si="7"/>
        <v/>
      </c>
      <c r="W9" s="432" t="str">
        <f t="shared" si="8"/>
        <v/>
      </c>
      <c r="X9" s="432" t="str">
        <f t="shared" si="9"/>
        <v/>
      </c>
      <c r="Y9" s="432" t="str">
        <f t="shared" si="10"/>
        <v/>
      </c>
      <c r="AA9" s="432" t="str">
        <f t="shared" si="11"/>
        <v/>
      </c>
      <c r="AB9" s="432" t="str">
        <f t="shared" si="12"/>
        <v/>
      </c>
      <c r="AC9" s="432" t="str">
        <f t="shared" si="13"/>
        <v/>
      </c>
      <c r="AD9" s="432" t="str">
        <f t="shared" si="14"/>
        <v/>
      </c>
      <c r="AE9" s="432" t="str">
        <f t="shared" si="15"/>
        <v/>
      </c>
      <c r="AF9" s="432" t="str">
        <f t="shared" si="16"/>
        <v/>
      </c>
      <c r="AG9" s="432" t="str">
        <f t="shared" si="17"/>
        <v/>
      </c>
    </row>
    <row r="10" spans="1:33" ht="21.95" customHeight="1" x14ac:dyDescent="0.15">
      <c r="A10" s="64" t="s">
        <v>398</v>
      </c>
      <c r="B10" s="65">
        <f t="shared" si="0"/>
        <v>0</v>
      </c>
      <c r="C10" s="313">
        <v>0</v>
      </c>
      <c r="D10" s="313">
        <v>0</v>
      </c>
      <c r="E10" s="313">
        <v>0</v>
      </c>
      <c r="F10" s="313">
        <v>0</v>
      </c>
      <c r="G10" s="313">
        <v>0</v>
      </c>
      <c r="H10" s="313">
        <v>0</v>
      </c>
      <c r="I10" s="54">
        <v>0</v>
      </c>
      <c r="J10" s="298">
        <f t="shared" si="2"/>
        <v>0</v>
      </c>
      <c r="K10" s="313">
        <v>0</v>
      </c>
      <c r="L10" s="313">
        <v>0</v>
      </c>
      <c r="M10" s="313">
        <v>0</v>
      </c>
      <c r="N10" s="313">
        <v>0</v>
      </c>
      <c r="O10" s="313">
        <v>0</v>
      </c>
      <c r="P10" s="313">
        <v>0</v>
      </c>
      <c r="Q10" s="54">
        <v>0</v>
      </c>
      <c r="S10" s="432" t="str">
        <f t="shared" si="4"/>
        <v/>
      </c>
      <c r="T10" s="432" t="str">
        <f t="shared" si="5"/>
        <v/>
      </c>
      <c r="U10" s="432" t="str">
        <f t="shared" si="6"/>
        <v/>
      </c>
      <c r="V10" s="432" t="str">
        <f t="shared" si="7"/>
        <v/>
      </c>
      <c r="W10" s="432" t="str">
        <f t="shared" si="8"/>
        <v/>
      </c>
      <c r="X10" s="432" t="str">
        <f t="shared" si="9"/>
        <v/>
      </c>
      <c r="Y10" s="432" t="str">
        <f t="shared" si="10"/>
        <v/>
      </c>
      <c r="AA10" s="432" t="str">
        <f t="shared" si="11"/>
        <v/>
      </c>
      <c r="AB10" s="432" t="str">
        <f t="shared" si="12"/>
        <v/>
      </c>
      <c r="AC10" s="432" t="str">
        <f t="shared" si="13"/>
        <v/>
      </c>
      <c r="AD10" s="432" t="str">
        <f t="shared" si="14"/>
        <v/>
      </c>
      <c r="AE10" s="432" t="str">
        <f t="shared" si="15"/>
        <v/>
      </c>
      <c r="AF10" s="432" t="str">
        <f t="shared" si="16"/>
        <v/>
      </c>
      <c r="AG10" s="432" t="str">
        <f t="shared" si="17"/>
        <v/>
      </c>
    </row>
    <row r="11" spans="1:33" ht="21.95" customHeight="1" x14ac:dyDescent="0.15">
      <c r="A11" s="64" t="s">
        <v>399</v>
      </c>
      <c r="B11" s="65">
        <f t="shared" si="0"/>
        <v>3</v>
      </c>
      <c r="C11" s="313">
        <v>3</v>
      </c>
      <c r="D11" s="313">
        <v>0</v>
      </c>
      <c r="E11" s="313">
        <v>0</v>
      </c>
      <c r="F11" s="313">
        <v>0</v>
      </c>
      <c r="G11" s="313">
        <v>0</v>
      </c>
      <c r="H11" s="313">
        <v>0</v>
      </c>
      <c r="I11" s="54">
        <v>0</v>
      </c>
      <c r="J11" s="99">
        <f t="shared" si="2"/>
        <v>5</v>
      </c>
      <c r="K11" s="313">
        <v>5</v>
      </c>
      <c r="L11" s="313">
        <v>0</v>
      </c>
      <c r="M11" s="313">
        <v>0</v>
      </c>
      <c r="N11" s="313">
        <v>0</v>
      </c>
      <c r="O11" s="313">
        <v>0</v>
      </c>
      <c r="P11" s="313">
        <v>0</v>
      </c>
      <c r="Q11" s="54">
        <v>0</v>
      </c>
      <c r="S11" s="432" t="str">
        <f t="shared" si="4"/>
        <v/>
      </c>
      <c r="T11" s="432" t="str">
        <f t="shared" si="5"/>
        <v/>
      </c>
      <c r="U11" s="432" t="str">
        <f t="shared" si="6"/>
        <v/>
      </c>
      <c r="V11" s="432" t="str">
        <f t="shared" si="7"/>
        <v/>
      </c>
      <c r="W11" s="432" t="str">
        <f t="shared" si="8"/>
        <v/>
      </c>
      <c r="X11" s="432" t="str">
        <f t="shared" si="9"/>
        <v/>
      </c>
      <c r="Y11" s="432" t="str">
        <f t="shared" si="10"/>
        <v/>
      </c>
      <c r="AA11" s="432" t="str">
        <f t="shared" si="11"/>
        <v/>
      </c>
      <c r="AB11" s="432" t="str">
        <f t="shared" si="12"/>
        <v/>
      </c>
      <c r="AC11" s="432" t="str">
        <f t="shared" si="13"/>
        <v/>
      </c>
      <c r="AD11" s="432" t="str">
        <f t="shared" si="14"/>
        <v/>
      </c>
      <c r="AE11" s="432" t="str">
        <f t="shared" si="15"/>
        <v/>
      </c>
      <c r="AF11" s="432" t="str">
        <f t="shared" si="16"/>
        <v/>
      </c>
      <c r="AG11" s="432" t="str">
        <f t="shared" si="17"/>
        <v/>
      </c>
    </row>
    <row r="12" spans="1:33" ht="21.95" customHeight="1" x14ac:dyDescent="0.15">
      <c r="A12" s="64" t="s">
        <v>400</v>
      </c>
      <c r="B12" s="65">
        <f t="shared" si="0"/>
        <v>3</v>
      </c>
      <c r="C12" s="313">
        <v>3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54">
        <v>0</v>
      </c>
      <c r="J12" s="99">
        <f t="shared" si="2"/>
        <v>7</v>
      </c>
      <c r="K12" s="313">
        <v>7</v>
      </c>
      <c r="L12" s="313">
        <v>0</v>
      </c>
      <c r="M12" s="313">
        <v>0</v>
      </c>
      <c r="N12" s="313">
        <v>0</v>
      </c>
      <c r="O12" s="313">
        <v>0</v>
      </c>
      <c r="P12" s="313">
        <v>0</v>
      </c>
      <c r="Q12" s="54">
        <v>0</v>
      </c>
      <c r="S12" s="432" t="str">
        <f t="shared" si="4"/>
        <v/>
      </c>
      <c r="T12" s="432" t="str">
        <f t="shared" si="5"/>
        <v/>
      </c>
      <c r="U12" s="432" t="str">
        <f t="shared" si="6"/>
        <v/>
      </c>
      <c r="V12" s="432" t="str">
        <f t="shared" si="7"/>
        <v/>
      </c>
      <c r="W12" s="432" t="str">
        <f t="shared" si="8"/>
        <v/>
      </c>
      <c r="X12" s="432" t="str">
        <f t="shared" si="9"/>
        <v/>
      </c>
      <c r="Y12" s="432" t="str">
        <f t="shared" si="10"/>
        <v/>
      </c>
      <c r="AA12" s="432" t="str">
        <f t="shared" si="11"/>
        <v/>
      </c>
      <c r="AB12" s="432" t="str">
        <f t="shared" si="12"/>
        <v/>
      </c>
      <c r="AC12" s="432" t="str">
        <f t="shared" si="13"/>
        <v/>
      </c>
      <c r="AD12" s="432" t="str">
        <f t="shared" si="14"/>
        <v/>
      </c>
      <c r="AE12" s="432" t="str">
        <f t="shared" si="15"/>
        <v/>
      </c>
      <c r="AF12" s="432" t="str">
        <f t="shared" si="16"/>
        <v/>
      </c>
      <c r="AG12" s="432" t="str">
        <f t="shared" si="17"/>
        <v/>
      </c>
    </row>
    <row r="13" spans="1:33" ht="21.95" customHeight="1" x14ac:dyDescent="0.15">
      <c r="A13" s="64" t="s">
        <v>401</v>
      </c>
      <c r="B13" s="65">
        <f t="shared" si="0"/>
        <v>0</v>
      </c>
      <c r="C13" s="313">
        <v>0</v>
      </c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54">
        <v>0</v>
      </c>
      <c r="J13" s="99">
        <f t="shared" si="2"/>
        <v>0</v>
      </c>
      <c r="K13" s="313">
        <v>0</v>
      </c>
      <c r="L13" s="313">
        <v>0</v>
      </c>
      <c r="M13" s="313">
        <v>0</v>
      </c>
      <c r="N13" s="313">
        <v>0</v>
      </c>
      <c r="O13" s="313">
        <v>0</v>
      </c>
      <c r="P13" s="313">
        <v>0</v>
      </c>
      <c r="Q13" s="54">
        <v>0</v>
      </c>
      <c r="S13" s="432" t="str">
        <f t="shared" si="4"/>
        <v/>
      </c>
      <c r="T13" s="432" t="str">
        <f t="shared" si="5"/>
        <v/>
      </c>
      <c r="U13" s="432" t="str">
        <f t="shared" si="6"/>
        <v/>
      </c>
      <c r="V13" s="432" t="str">
        <f t="shared" si="7"/>
        <v/>
      </c>
      <c r="W13" s="432" t="str">
        <f t="shared" si="8"/>
        <v/>
      </c>
      <c r="X13" s="432" t="str">
        <f t="shared" si="9"/>
        <v/>
      </c>
      <c r="Y13" s="432" t="str">
        <f t="shared" si="10"/>
        <v/>
      </c>
      <c r="AA13" s="432" t="str">
        <f t="shared" si="11"/>
        <v/>
      </c>
      <c r="AB13" s="432" t="str">
        <f t="shared" si="12"/>
        <v/>
      </c>
      <c r="AC13" s="432" t="str">
        <f t="shared" si="13"/>
        <v/>
      </c>
      <c r="AD13" s="432" t="str">
        <f t="shared" si="14"/>
        <v/>
      </c>
      <c r="AE13" s="432" t="str">
        <f t="shared" si="15"/>
        <v/>
      </c>
      <c r="AF13" s="432" t="str">
        <f t="shared" si="16"/>
        <v/>
      </c>
      <c r="AG13" s="432" t="str">
        <f t="shared" si="17"/>
        <v/>
      </c>
    </row>
    <row r="14" spans="1:33" ht="21.95" customHeight="1" x14ac:dyDescent="0.15">
      <c r="A14" s="64" t="s">
        <v>402</v>
      </c>
      <c r="B14" s="65">
        <f t="shared" si="0"/>
        <v>0</v>
      </c>
      <c r="C14" s="313">
        <v>0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54">
        <v>0</v>
      </c>
      <c r="J14" s="99">
        <f t="shared" si="2"/>
        <v>0</v>
      </c>
      <c r="K14" s="313">
        <v>0</v>
      </c>
      <c r="L14" s="313">
        <v>0</v>
      </c>
      <c r="M14" s="313">
        <v>0</v>
      </c>
      <c r="N14" s="313">
        <v>0</v>
      </c>
      <c r="O14" s="313">
        <v>0</v>
      </c>
      <c r="P14" s="313">
        <v>0</v>
      </c>
      <c r="Q14" s="54">
        <v>0</v>
      </c>
      <c r="S14" s="432" t="str">
        <f t="shared" si="4"/>
        <v/>
      </c>
      <c r="T14" s="432" t="str">
        <f t="shared" si="5"/>
        <v/>
      </c>
      <c r="U14" s="432" t="str">
        <f t="shared" si="6"/>
        <v/>
      </c>
      <c r="V14" s="432" t="str">
        <f t="shared" si="7"/>
        <v/>
      </c>
      <c r="W14" s="432" t="str">
        <f t="shared" si="8"/>
        <v/>
      </c>
      <c r="X14" s="432" t="str">
        <f t="shared" si="9"/>
        <v/>
      </c>
      <c r="Y14" s="432" t="str">
        <f t="shared" si="10"/>
        <v/>
      </c>
      <c r="AA14" s="432" t="str">
        <f t="shared" si="11"/>
        <v/>
      </c>
      <c r="AB14" s="432" t="str">
        <f t="shared" si="12"/>
        <v/>
      </c>
      <c r="AC14" s="432" t="str">
        <f t="shared" si="13"/>
        <v/>
      </c>
      <c r="AD14" s="432" t="str">
        <f t="shared" si="14"/>
        <v/>
      </c>
      <c r="AE14" s="432" t="str">
        <f t="shared" si="15"/>
        <v/>
      </c>
      <c r="AF14" s="432" t="str">
        <f t="shared" si="16"/>
        <v/>
      </c>
      <c r="AG14" s="432" t="str">
        <f t="shared" si="17"/>
        <v/>
      </c>
    </row>
    <row r="15" spans="1:33" ht="21.95" customHeight="1" x14ac:dyDescent="0.15">
      <c r="A15" s="64" t="s">
        <v>403</v>
      </c>
      <c r="B15" s="65">
        <f t="shared" si="0"/>
        <v>1</v>
      </c>
      <c r="C15" s="313">
        <v>0</v>
      </c>
      <c r="D15" s="313">
        <v>0</v>
      </c>
      <c r="E15" s="313">
        <v>1</v>
      </c>
      <c r="F15" s="313">
        <v>0</v>
      </c>
      <c r="G15" s="313">
        <v>0</v>
      </c>
      <c r="H15" s="313">
        <v>0</v>
      </c>
      <c r="I15" s="54">
        <v>0</v>
      </c>
      <c r="J15" s="99">
        <f t="shared" si="2"/>
        <v>18</v>
      </c>
      <c r="K15" s="313">
        <v>0</v>
      </c>
      <c r="L15" s="313">
        <v>0</v>
      </c>
      <c r="M15" s="313">
        <v>18</v>
      </c>
      <c r="N15" s="313">
        <v>0</v>
      </c>
      <c r="O15" s="313">
        <v>0</v>
      </c>
      <c r="P15" s="313">
        <v>0</v>
      </c>
      <c r="Q15" s="54">
        <v>0</v>
      </c>
      <c r="S15" s="432" t="str">
        <f t="shared" si="4"/>
        <v/>
      </c>
      <c r="T15" s="432" t="str">
        <f t="shared" si="5"/>
        <v/>
      </c>
      <c r="U15" s="432" t="str">
        <f t="shared" si="6"/>
        <v/>
      </c>
      <c r="V15" s="432" t="str">
        <f t="shared" si="7"/>
        <v/>
      </c>
      <c r="W15" s="432" t="str">
        <f t="shared" si="8"/>
        <v/>
      </c>
      <c r="X15" s="432" t="str">
        <f t="shared" si="9"/>
        <v/>
      </c>
      <c r="Y15" s="432" t="str">
        <f t="shared" si="10"/>
        <v/>
      </c>
      <c r="AA15" s="432" t="str">
        <f t="shared" si="11"/>
        <v/>
      </c>
      <c r="AB15" s="432" t="str">
        <f t="shared" si="12"/>
        <v/>
      </c>
      <c r="AC15" s="432" t="str">
        <f t="shared" si="13"/>
        <v/>
      </c>
      <c r="AD15" s="432" t="str">
        <f t="shared" si="14"/>
        <v/>
      </c>
      <c r="AE15" s="432" t="str">
        <f t="shared" si="15"/>
        <v/>
      </c>
      <c r="AF15" s="432" t="str">
        <f t="shared" si="16"/>
        <v/>
      </c>
      <c r="AG15" s="432" t="str">
        <f t="shared" si="17"/>
        <v/>
      </c>
    </row>
    <row r="16" spans="1:33" ht="21.95" customHeight="1" x14ac:dyDescent="0.15">
      <c r="A16" s="64" t="s">
        <v>404</v>
      </c>
      <c r="B16" s="65">
        <f t="shared" si="0"/>
        <v>1</v>
      </c>
      <c r="C16" s="313">
        <v>0</v>
      </c>
      <c r="D16" s="313">
        <v>1</v>
      </c>
      <c r="E16" s="313">
        <v>0</v>
      </c>
      <c r="F16" s="313">
        <v>0</v>
      </c>
      <c r="G16" s="313">
        <v>0</v>
      </c>
      <c r="H16" s="313">
        <v>0</v>
      </c>
      <c r="I16" s="54">
        <v>0</v>
      </c>
      <c r="J16" s="99">
        <f t="shared" si="2"/>
        <v>8</v>
      </c>
      <c r="K16" s="313">
        <v>0</v>
      </c>
      <c r="L16" s="313">
        <v>8</v>
      </c>
      <c r="M16" s="313">
        <v>0</v>
      </c>
      <c r="N16" s="313">
        <v>0</v>
      </c>
      <c r="O16" s="313">
        <v>0</v>
      </c>
      <c r="P16" s="313">
        <v>0</v>
      </c>
      <c r="Q16" s="54">
        <v>0</v>
      </c>
      <c r="S16" s="432" t="str">
        <f t="shared" si="4"/>
        <v/>
      </c>
      <c r="T16" s="432" t="str">
        <f t="shared" si="5"/>
        <v/>
      </c>
      <c r="U16" s="432" t="str">
        <f t="shared" si="6"/>
        <v/>
      </c>
      <c r="V16" s="432" t="str">
        <f t="shared" si="7"/>
        <v/>
      </c>
      <c r="W16" s="432" t="str">
        <f t="shared" si="8"/>
        <v/>
      </c>
      <c r="X16" s="432" t="str">
        <f t="shared" si="9"/>
        <v/>
      </c>
      <c r="Y16" s="432" t="str">
        <f t="shared" si="10"/>
        <v/>
      </c>
      <c r="AA16" s="432" t="str">
        <f t="shared" si="11"/>
        <v/>
      </c>
      <c r="AB16" s="432" t="str">
        <f t="shared" si="12"/>
        <v/>
      </c>
      <c r="AC16" s="432" t="str">
        <f t="shared" si="13"/>
        <v/>
      </c>
      <c r="AD16" s="432" t="str">
        <f t="shared" si="14"/>
        <v/>
      </c>
      <c r="AE16" s="432" t="str">
        <f t="shared" si="15"/>
        <v/>
      </c>
      <c r="AF16" s="432" t="str">
        <f t="shared" si="16"/>
        <v/>
      </c>
      <c r="AG16" s="432" t="str">
        <f t="shared" si="17"/>
        <v/>
      </c>
    </row>
    <row r="17" spans="1:33" ht="21.95" customHeight="1" x14ac:dyDescent="0.15">
      <c r="A17" s="64" t="s">
        <v>405</v>
      </c>
      <c r="B17" s="65">
        <f t="shared" si="0"/>
        <v>2</v>
      </c>
      <c r="C17" s="313">
        <v>2</v>
      </c>
      <c r="D17" s="313">
        <v>0</v>
      </c>
      <c r="E17" s="313">
        <v>0</v>
      </c>
      <c r="F17" s="313">
        <v>0</v>
      </c>
      <c r="G17" s="313">
        <v>0</v>
      </c>
      <c r="H17" s="313">
        <v>0</v>
      </c>
      <c r="I17" s="54">
        <v>0</v>
      </c>
      <c r="J17" s="99">
        <f t="shared" si="2"/>
        <v>5</v>
      </c>
      <c r="K17" s="313">
        <v>5</v>
      </c>
      <c r="L17" s="313">
        <v>0</v>
      </c>
      <c r="M17" s="313">
        <v>0</v>
      </c>
      <c r="N17" s="313">
        <v>0</v>
      </c>
      <c r="O17" s="313">
        <v>0</v>
      </c>
      <c r="P17" s="313">
        <v>0</v>
      </c>
      <c r="Q17" s="54">
        <v>0</v>
      </c>
      <c r="S17" s="432" t="str">
        <f t="shared" si="4"/>
        <v/>
      </c>
      <c r="T17" s="432" t="str">
        <f t="shared" si="5"/>
        <v/>
      </c>
      <c r="U17" s="432" t="str">
        <f t="shared" si="6"/>
        <v/>
      </c>
      <c r="V17" s="432" t="str">
        <f t="shared" si="7"/>
        <v/>
      </c>
      <c r="W17" s="432" t="str">
        <f t="shared" si="8"/>
        <v/>
      </c>
      <c r="X17" s="432" t="str">
        <f t="shared" si="9"/>
        <v/>
      </c>
      <c r="Y17" s="432" t="str">
        <f t="shared" si="10"/>
        <v/>
      </c>
      <c r="AA17" s="432" t="str">
        <f t="shared" si="11"/>
        <v/>
      </c>
      <c r="AB17" s="432" t="str">
        <f t="shared" si="12"/>
        <v/>
      </c>
      <c r="AC17" s="432" t="str">
        <f t="shared" si="13"/>
        <v/>
      </c>
      <c r="AD17" s="432" t="str">
        <f t="shared" si="14"/>
        <v/>
      </c>
      <c r="AE17" s="432" t="str">
        <f t="shared" si="15"/>
        <v/>
      </c>
      <c r="AF17" s="432" t="str">
        <f t="shared" si="16"/>
        <v/>
      </c>
      <c r="AG17" s="432" t="str">
        <f t="shared" si="17"/>
        <v/>
      </c>
    </row>
    <row r="18" spans="1:33" ht="21.95" customHeight="1" x14ac:dyDescent="0.15">
      <c r="A18" s="64"/>
      <c r="B18" s="65">
        <f t="shared" si="0"/>
        <v>0</v>
      </c>
      <c r="C18" s="313"/>
      <c r="D18" s="313"/>
      <c r="E18" s="313"/>
      <c r="F18" s="313"/>
      <c r="G18" s="313"/>
      <c r="H18" s="313"/>
      <c r="I18" s="54"/>
      <c r="J18" s="99">
        <f t="shared" si="2"/>
        <v>0</v>
      </c>
      <c r="K18" s="313"/>
      <c r="L18" s="313"/>
      <c r="M18" s="313"/>
      <c r="N18" s="313"/>
      <c r="O18" s="313"/>
      <c r="P18" s="313"/>
      <c r="Q18" s="54"/>
      <c r="S18" s="432" t="str">
        <f t="shared" si="4"/>
        <v/>
      </c>
      <c r="T18" s="432" t="str">
        <f t="shared" si="5"/>
        <v/>
      </c>
      <c r="U18" s="432" t="str">
        <f t="shared" si="6"/>
        <v/>
      </c>
      <c r="V18" s="432" t="str">
        <f t="shared" si="7"/>
        <v/>
      </c>
      <c r="W18" s="432" t="str">
        <f t="shared" si="8"/>
        <v/>
      </c>
      <c r="X18" s="432" t="str">
        <f t="shared" si="9"/>
        <v/>
      </c>
      <c r="Y18" s="432" t="str">
        <f t="shared" si="10"/>
        <v/>
      </c>
      <c r="AA18" s="432" t="str">
        <f t="shared" si="11"/>
        <v/>
      </c>
      <c r="AB18" s="432" t="str">
        <f t="shared" si="12"/>
        <v/>
      </c>
      <c r="AC18" s="432" t="str">
        <f t="shared" si="13"/>
        <v/>
      </c>
      <c r="AD18" s="432" t="str">
        <f t="shared" si="14"/>
        <v/>
      </c>
      <c r="AE18" s="432" t="str">
        <f t="shared" si="15"/>
        <v/>
      </c>
      <c r="AF18" s="432" t="str">
        <f t="shared" si="16"/>
        <v/>
      </c>
      <c r="AG18" s="432" t="str">
        <f t="shared" si="17"/>
        <v/>
      </c>
    </row>
    <row r="19" spans="1:33" ht="21.95" customHeight="1" x14ac:dyDescent="0.15">
      <c r="A19" s="64"/>
      <c r="B19" s="65">
        <f t="shared" si="0"/>
        <v>0</v>
      </c>
      <c r="C19" s="313"/>
      <c r="D19" s="313"/>
      <c r="E19" s="313"/>
      <c r="F19" s="313"/>
      <c r="G19" s="313"/>
      <c r="H19" s="313"/>
      <c r="I19" s="54"/>
      <c r="J19" s="99">
        <f t="shared" si="2"/>
        <v>0</v>
      </c>
      <c r="K19" s="313"/>
      <c r="L19" s="313"/>
      <c r="M19" s="313"/>
      <c r="N19" s="313"/>
      <c r="O19" s="313"/>
      <c r="P19" s="313"/>
      <c r="Q19" s="54"/>
      <c r="S19" s="432" t="str">
        <f t="shared" si="4"/>
        <v/>
      </c>
      <c r="T19" s="432" t="str">
        <f t="shared" si="5"/>
        <v/>
      </c>
      <c r="U19" s="432" t="str">
        <f t="shared" si="6"/>
        <v/>
      </c>
      <c r="V19" s="432" t="str">
        <f t="shared" si="7"/>
        <v/>
      </c>
      <c r="W19" s="432" t="str">
        <f t="shared" si="8"/>
        <v/>
      </c>
      <c r="X19" s="432" t="str">
        <f t="shared" si="9"/>
        <v/>
      </c>
      <c r="Y19" s="432" t="str">
        <f t="shared" si="10"/>
        <v/>
      </c>
      <c r="AA19" s="432" t="str">
        <f t="shared" si="11"/>
        <v/>
      </c>
      <c r="AB19" s="432" t="str">
        <f t="shared" si="12"/>
        <v/>
      </c>
      <c r="AC19" s="432" t="str">
        <f t="shared" si="13"/>
        <v/>
      </c>
      <c r="AD19" s="432" t="str">
        <f t="shared" si="14"/>
        <v/>
      </c>
      <c r="AE19" s="432" t="str">
        <f t="shared" si="15"/>
        <v/>
      </c>
      <c r="AF19" s="432" t="str">
        <f t="shared" si="16"/>
        <v/>
      </c>
      <c r="AG19" s="432" t="str">
        <f t="shared" si="17"/>
        <v/>
      </c>
    </row>
    <row r="20" spans="1:33" ht="21.95" customHeight="1" x14ac:dyDescent="0.15">
      <c r="A20" s="64"/>
      <c r="B20" s="65">
        <f t="shared" si="0"/>
        <v>0</v>
      </c>
      <c r="C20" s="313"/>
      <c r="D20" s="313"/>
      <c r="E20" s="313"/>
      <c r="F20" s="313"/>
      <c r="G20" s="313"/>
      <c r="H20" s="313"/>
      <c r="I20" s="54"/>
      <c r="J20" s="99">
        <f t="shared" si="2"/>
        <v>0</v>
      </c>
      <c r="K20" s="313"/>
      <c r="L20" s="313"/>
      <c r="M20" s="313"/>
      <c r="N20" s="313"/>
      <c r="O20" s="313"/>
      <c r="P20" s="313"/>
      <c r="Q20" s="54"/>
      <c r="S20" s="432" t="str">
        <f t="shared" si="4"/>
        <v/>
      </c>
      <c r="T20" s="432" t="str">
        <f t="shared" si="5"/>
        <v/>
      </c>
      <c r="U20" s="432" t="str">
        <f t="shared" si="6"/>
        <v/>
      </c>
      <c r="V20" s="432" t="str">
        <f t="shared" si="7"/>
        <v/>
      </c>
      <c r="W20" s="432" t="str">
        <f t="shared" si="8"/>
        <v/>
      </c>
      <c r="X20" s="432" t="str">
        <f t="shared" si="9"/>
        <v/>
      </c>
      <c r="Y20" s="432" t="str">
        <f t="shared" si="10"/>
        <v/>
      </c>
      <c r="AA20" s="432" t="str">
        <f t="shared" si="11"/>
        <v/>
      </c>
      <c r="AB20" s="432" t="str">
        <f t="shared" si="12"/>
        <v/>
      </c>
      <c r="AC20" s="432" t="str">
        <f t="shared" si="13"/>
        <v/>
      </c>
      <c r="AD20" s="432" t="str">
        <f t="shared" si="14"/>
        <v/>
      </c>
      <c r="AE20" s="432" t="str">
        <f t="shared" si="15"/>
        <v/>
      </c>
      <c r="AF20" s="432" t="str">
        <f t="shared" si="16"/>
        <v/>
      </c>
      <c r="AG20" s="432" t="str">
        <f t="shared" si="17"/>
        <v/>
      </c>
    </row>
    <row r="21" spans="1:33" ht="21.95" customHeight="1" x14ac:dyDescent="0.15">
      <c r="A21" s="64"/>
      <c r="B21" s="65">
        <f t="shared" ref="B21:B36" si="18">SUM(C21:I21)</f>
        <v>0</v>
      </c>
      <c r="C21" s="313"/>
      <c r="D21" s="313"/>
      <c r="E21" s="313"/>
      <c r="F21" s="313"/>
      <c r="G21" s="313"/>
      <c r="H21" s="313"/>
      <c r="I21" s="54"/>
      <c r="J21" s="99">
        <f t="shared" ref="J21:J36" si="19">SUM(K21:Q21)</f>
        <v>0</v>
      </c>
      <c r="K21" s="313"/>
      <c r="L21" s="313"/>
      <c r="M21" s="313"/>
      <c r="N21" s="313"/>
      <c r="O21" s="313"/>
      <c r="P21" s="313"/>
      <c r="Q21" s="54"/>
      <c r="S21" s="432" t="str">
        <f t="shared" ref="S21:S36" si="20">IF((C21*1)&lt;=K21,"","오류")</f>
        <v/>
      </c>
      <c r="T21" s="432" t="str">
        <f t="shared" ref="T21:T36" si="21">IF((D21*5)&lt;=L21,"","오류")</f>
        <v/>
      </c>
      <c r="U21" s="432" t="str">
        <f t="shared" ref="U21:U36" si="22">IF((E21*10)&lt;=M21,"","오류")</f>
        <v/>
      </c>
      <c r="V21" s="432" t="str">
        <f t="shared" ref="V21:V36" si="23">IF((F21*20)&lt;=N21,"","오류")</f>
        <v/>
      </c>
      <c r="W21" s="432" t="str">
        <f t="shared" ref="W21:W36" si="24">IF((G21*40)&lt;=O21,"","오류")</f>
        <v/>
      </c>
      <c r="X21" s="432" t="str">
        <f t="shared" ref="X21:X36" si="25">IF((H21*50)&lt;=P21,"","오류")</f>
        <v/>
      </c>
      <c r="Y21" s="432" t="str">
        <f t="shared" ref="Y21:Y36" si="26">IF((I21*100)&lt;=Q21,"","오류")</f>
        <v/>
      </c>
      <c r="AA21" s="432" t="str">
        <f t="shared" ref="AA21:AA36" si="27">IF((C21*9)&gt;=K21,"","오류")</f>
        <v/>
      </c>
      <c r="AB21" s="432" t="str">
        <f t="shared" ref="AB21:AB36" si="28">IF((D21*49)&gt;=L21,"","오류")</f>
        <v/>
      </c>
      <c r="AC21" s="432" t="str">
        <f t="shared" ref="AC21:AC36" si="29">IF((E21*99)&gt;=M21,"","오류")</f>
        <v/>
      </c>
      <c r="AD21" s="432" t="str">
        <f t="shared" ref="AD21:AD36" si="30">IF((F21*199)&gt;=N21,"","오류")</f>
        <v/>
      </c>
      <c r="AE21" s="432" t="str">
        <f t="shared" ref="AE21:AE36" si="31">IF((G21*299)&gt;=O21,"","오류")</f>
        <v/>
      </c>
      <c r="AF21" s="432" t="str">
        <f t="shared" ref="AF21:AF36" si="32">IF((H21*499)&gt;=P21,"","오류")</f>
        <v/>
      </c>
      <c r="AG21" s="432" t="str">
        <f t="shared" ref="AG21:AG36" si="33">IF((I21*20000000)&gt;=Q21,"","오류")</f>
        <v/>
      </c>
    </row>
    <row r="22" spans="1:33" ht="21.95" customHeight="1" x14ac:dyDescent="0.15">
      <c r="A22" s="64"/>
      <c r="B22" s="65">
        <f t="shared" si="18"/>
        <v>0</v>
      </c>
      <c r="C22" s="313"/>
      <c r="D22" s="313"/>
      <c r="E22" s="313"/>
      <c r="F22" s="313"/>
      <c r="G22" s="313"/>
      <c r="H22" s="313"/>
      <c r="I22" s="54"/>
      <c r="J22" s="99">
        <f t="shared" si="19"/>
        <v>0</v>
      </c>
      <c r="K22" s="313"/>
      <c r="L22" s="313"/>
      <c r="M22" s="313"/>
      <c r="N22" s="313"/>
      <c r="O22" s="313"/>
      <c r="P22" s="313"/>
      <c r="Q22" s="54"/>
      <c r="S22" s="432" t="str">
        <f t="shared" si="20"/>
        <v/>
      </c>
      <c r="T22" s="432" t="str">
        <f t="shared" si="21"/>
        <v/>
      </c>
      <c r="U22" s="432" t="str">
        <f t="shared" si="22"/>
        <v/>
      </c>
      <c r="V22" s="432" t="str">
        <f t="shared" si="23"/>
        <v/>
      </c>
      <c r="W22" s="432" t="str">
        <f t="shared" si="24"/>
        <v/>
      </c>
      <c r="X22" s="432" t="str">
        <f t="shared" si="25"/>
        <v/>
      </c>
      <c r="Y22" s="432" t="str">
        <f t="shared" si="26"/>
        <v/>
      </c>
      <c r="AA22" s="432" t="str">
        <f t="shared" si="27"/>
        <v/>
      </c>
      <c r="AB22" s="432" t="str">
        <f t="shared" si="28"/>
        <v/>
      </c>
      <c r="AC22" s="432" t="str">
        <f t="shared" si="29"/>
        <v/>
      </c>
      <c r="AD22" s="432" t="str">
        <f t="shared" si="30"/>
        <v/>
      </c>
      <c r="AE22" s="432" t="str">
        <f t="shared" si="31"/>
        <v/>
      </c>
      <c r="AF22" s="432" t="str">
        <f t="shared" si="32"/>
        <v/>
      </c>
      <c r="AG22" s="432" t="str">
        <f t="shared" si="33"/>
        <v/>
      </c>
    </row>
    <row r="23" spans="1:33" ht="21.95" customHeight="1" x14ac:dyDescent="0.15">
      <c r="A23" s="64"/>
      <c r="B23" s="65">
        <f t="shared" si="18"/>
        <v>0</v>
      </c>
      <c r="C23" s="313"/>
      <c r="D23" s="313"/>
      <c r="E23" s="313"/>
      <c r="F23" s="313"/>
      <c r="G23" s="313"/>
      <c r="H23" s="313"/>
      <c r="I23" s="54"/>
      <c r="J23" s="99">
        <f t="shared" si="19"/>
        <v>0</v>
      </c>
      <c r="K23" s="313"/>
      <c r="L23" s="313"/>
      <c r="M23" s="313"/>
      <c r="N23" s="313"/>
      <c r="O23" s="313"/>
      <c r="P23" s="313"/>
      <c r="Q23" s="54"/>
      <c r="S23" s="432" t="str">
        <f t="shared" si="20"/>
        <v/>
      </c>
      <c r="T23" s="432" t="str">
        <f t="shared" si="21"/>
        <v/>
      </c>
      <c r="U23" s="432" t="str">
        <f t="shared" si="22"/>
        <v/>
      </c>
      <c r="V23" s="432" t="str">
        <f t="shared" si="23"/>
        <v/>
      </c>
      <c r="W23" s="432" t="str">
        <f t="shared" si="24"/>
        <v/>
      </c>
      <c r="X23" s="432" t="str">
        <f t="shared" si="25"/>
        <v/>
      </c>
      <c r="Y23" s="432" t="str">
        <f t="shared" si="26"/>
        <v/>
      </c>
      <c r="AA23" s="432" t="str">
        <f t="shared" si="27"/>
        <v/>
      </c>
      <c r="AB23" s="432" t="str">
        <f t="shared" si="28"/>
        <v/>
      </c>
      <c r="AC23" s="432" t="str">
        <f t="shared" si="29"/>
        <v/>
      </c>
      <c r="AD23" s="432" t="str">
        <f t="shared" si="30"/>
        <v/>
      </c>
      <c r="AE23" s="432" t="str">
        <f t="shared" si="31"/>
        <v/>
      </c>
      <c r="AF23" s="432" t="str">
        <f t="shared" si="32"/>
        <v/>
      </c>
      <c r="AG23" s="432" t="str">
        <f t="shared" si="33"/>
        <v/>
      </c>
    </row>
    <row r="24" spans="1:33" ht="21.95" customHeight="1" x14ac:dyDescent="0.15">
      <c r="A24" s="64"/>
      <c r="B24" s="65">
        <f t="shared" si="18"/>
        <v>0</v>
      </c>
      <c r="C24" s="313"/>
      <c r="D24" s="313"/>
      <c r="E24" s="313"/>
      <c r="F24" s="313"/>
      <c r="G24" s="313"/>
      <c r="H24" s="313"/>
      <c r="I24" s="54"/>
      <c r="J24" s="99">
        <f t="shared" si="19"/>
        <v>0</v>
      </c>
      <c r="K24" s="313"/>
      <c r="L24" s="313"/>
      <c r="M24" s="313"/>
      <c r="N24" s="313"/>
      <c r="O24" s="313"/>
      <c r="P24" s="313"/>
      <c r="Q24" s="54"/>
      <c r="S24" s="432" t="str">
        <f t="shared" si="20"/>
        <v/>
      </c>
      <c r="T24" s="432" t="str">
        <f t="shared" si="21"/>
        <v/>
      </c>
      <c r="U24" s="432" t="str">
        <f t="shared" si="22"/>
        <v/>
      </c>
      <c r="V24" s="432" t="str">
        <f t="shared" si="23"/>
        <v/>
      </c>
      <c r="W24" s="432" t="str">
        <f t="shared" si="24"/>
        <v/>
      </c>
      <c r="X24" s="432" t="str">
        <f t="shared" si="25"/>
        <v/>
      </c>
      <c r="Y24" s="432" t="str">
        <f t="shared" si="26"/>
        <v/>
      </c>
      <c r="AA24" s="432" t="str">
        <f t="shared" si="27"/>
        <v/>
      </c>
      <c r="AB24" s="432" t="str">
        <f t="shared" si="28"/>
        <v/>
      </c>
      <c r="AC24" s="432" t="str">
        <f t="shared" si="29"/>
        <v/>
      </c>
      <c r="AD24" s="432" t="str">
        <f t="shared" si="30"/>
        <v/>
      </c>
      <c r="AE24" s="432" t="str">
        <f t="shared" si="31"/>
        <v/>
      </c>
      <c r="AF24" s="432" t="str">
        <f t="shared" si="32"/>
        <v/>
      </c>
      <c r="AG24" s="432" t="str">
        <f t="shared" si="33"/>
        <v/>
      </c>
    </row>
    <row r="25" spans="1:33" ht="21.95" customHeight="1" x14ac:dyDescent="0.15">
      <c r="A25" s="64"/>
      <c r="B25" s="65">
        <f t="shared" si="18"/>
        <v>0</v>
      </c>
      <c r="C25" s="313"/>
      <c r="D25" s="313"/>
      <c r="E25" s="313"/>
      <c r="F25" s="313"/>
      <c r="G25" s="313"/>
      <c r="H25" s="313"/>
      <c r="I25" s="54"/>
      <c r="J25" s="99">
        <f t="shared" si="19"/>
        <v>0</v>
      </c>
      <c r="K25" s="313"/>
      <c r="L25" s="313"/>
      <c r="M25" s="313"/>
      <c r="N25" s="313"/>
      <c r="O25" s="313"/>
      <c r="P25" s="313"/>
      <c r="Q25" s="54"/>
      <c r="S25" s="432" t="str">
        <f t="shared" si="20"/>
        <v/>
      </c>
      <c r="T25" s="432" t="str">
        <f t="shared" si="21"/>
        <v/>
      </c>
      <c r="U25" s="432" t="str">
        <f t="shared" si="22"/>
        <v/>
      </c>
      <c r="V25" s="432" t="str">
        <f t="shared" si="23"/>
        <v/>
      </c>
      <c r="W25" s="432" t="str">
        <f t="shared" si="24"/>
        <v/>
      </c>
      <c r="X25" s="432" t="str">
        <f t="shared" si="25"/>
        <v/>
      </c>
      <c r="Y25" s="432" t="str">
        <f t="shared" si="26"/>
        <v/>
      </c>
      <c r="AA25" s="432" t="str">
        <f t="shared" si="27"/>
        <v/>
      </c>
      <c r="AB25" s="432" t="str">
        <f t="shared" si="28"/>
        <v/>
      </c>
      <c r="AC25" s="432" t="str">
        <f t="shared" si="29"/>
        <v/>
      </c>
      <c r="AD25" s="432" t="str">
        <f t="shared" si="30"/>
        <v/>
      </c>
      <c r="AE25" s="432" t="str">
        <f t="shared" si="31"/>
        <v/>
      </c>
      <c r="AF25" s="432" t="str">
        <f t="shared" si="32"/>
        <v/>
      </c>
      <c r="AG25" s="432" t="str">
        <f t="shared" si="33"/>
        <v/>
      </c>
    </row>
    <row r="26" spans="1:33" ht="21.95" customHeight="1" x14ac:dyDescent="0.15">
      <c r="A26" s="64"/>
      <c r="B26" s="65">
        <f t="shared" si="18"/>
        <v>0</v>
      </c>
      <c r="C26" s="313"/>
      <c r="D26" s="313"/>
      <c r="E26" s="313"/>
      <c r="F26" s="313"/>
      <c r="G26" s="313"/>
      <c r="H26" s="313"/>
      <c r="I26" s="54"/>
      <c r="J26" s="99">
        <f t="shared" si="19"/>
        <v>0</v>
      </c>
      <c r="K26" s="313"/>
      <c r="L26" s="313"/>
      <c r="M26" s="313"/>
      <c r="N26" s="313"/>
      <c r="O26" s="313"/>
      <c r="P26" s="313"/>
      <c r="Q26" s="54"/>
      <c r="S26" s="432" t="str">
        <f t="shared" si="20"/>
        <v/>
      </c>
      <c r="T26" s="432" t="str">
        <f t="shared" si="21"/>
        <v/>
      </c>
      <c r="U26" s="432" t="str">
        <f t="shared" si="22"/>
        <v/>
      </c>
      <c r="V26" s="432" t="str">
        <f t="shared" si="23"/>
        <v/>
      </c>
      <c r="W26" s="432" t="str">
        <f t="shared" si="24"/>
        <v/>
      </c>
      <c r="X26" s="432" t="str">
        <f t="shared" si="25"/>
        <v/>
      </c>
      <c r="Y26" s="432" t="str">
        <f t="shared" si="26"/>
        <v/>
      </c>
      <c r="AA26" s="432" t="str">
        <f t="shared" si="27"/>
        <v/>
      </c>
      <c r="AB26" s="432" t="str">
        <f t="shared" si="28"/>
        <v/>
      </c>
      <c r="AC26" s="432" t="str">
        <f t="shared" si="29"/>
        <v/>
      </c>
      <c r="AD26" s="432" t="str">
        <f t="shared" si="30"/>
        <v/>
      </c>
      <c r="AE26" s="432" t="str">
        <f t="shared" si="31"/>
        <v/>
      </c>
      <c r="AF26" s="432" t="str">
        <f t="shared" si="32"/>
        <v/>
      </c>
      <c r="AG26" s="432" t="str">
        <f t="shared" si="33"/>
        <v/>
      </c>
    </row>
    <row r="27" spans="1:33" ht="21.95" customHeight="1" x14ac:dyDescent="0.15">
      <c r="A27" s="64"/>
      <c r="B27" s="65">
        <f t="shared" si="18"/>
        <v>0</v>
      </c>
      <c r="C27" s="313"/>
      <c r="D27" s="313"/>
      <c r="E27" s="313"/>
      <c r="F27" s="313"/>
      <c r="G27" s="313"/>
      <c r="H27" s="313"/>
      <c r="I27" s="54"/>
      <c r="J27" s="99">
        <f t="shared" si="19"/>
        <v>0</v>
      </c>
      <c r="K27" s="313"/>
      <c r="L27" s="313"/>
      <c r="M27" s="313"/>
      <c r="N27" s="313"/>
      <c r="O27" s="313"/>
      <c r="P27" s="313"/>
      <c r="Q27" s="54"/>
      <c r="S27" s="432" t="str">
        <f t="shared" si="20"/>
        <v/>
      </c>
      <c r="T27" s="432" t="str">
        <f t="shared" si="21"/>
        <v/>
      </c>
      <c r="U27" s="432" t="str">
        <f t="shared" si="22"/>
        <v/>
      </c>
      <c r="V27" s="432" t="str">
        <f t="shared" si="23"/>
        <v/>
      </c>
      <c r="W27" s="432" t="str">
        <f t="shared" si="24"/>
        <v/>
      </c>
      <c r="X27" s="432" t="str">
        <f t="shared" si="25"/>
        <v/>
      </c>
      <c r="Y27" s="432" t="str">
        <f t="shared" si="26"/>
        <v/>
      </c>
      <c r="AA27" s="432" t="str">
        <f t="shared" si="27"/>
        <v/>
      </c>
      <c r="AB27" s="432" t="str">
        <f t="shared" si="28"/>
        <v/>
      </c>
      <c r="AC27" s="432" t="str">
        <f t="shared" si="29"/>
        <v/>
      </c>
      <c r="AD27" s="432" t="str">
        <f t="shared" si="30"/>
        <v/>
      </c>
      <c r="AE27" s="432" t="str">
        <f t="shared" si="31"/>
        <v/>
      </c>
      <c r="AF27" s="432" t="str">
        <f t="shared" si="32"/>
        <v/>
      </c>
      <c r="AG27" s="432" t="str">
        <f t="shared" si="33"/>
        <v/>
      </c>
    </row>
    <row r="28" spans="1:33" ht="21.95" customHeight="1" x14ac:dyDescent="0.15">
      <c r="A28" s="64"/>
      <c r="B28" s="65">
        <f t="shared" si="18"/>
        <v>0</v>
      </c>
      <c r="C28" s="313"/>
      <c r="D28" s="313"/>
      <c r="E28" s="313"/>
      <c r="F28" s="313"/>
      <c r="G28" s="313"/>
      <c r="H28" s="313"/>
      <c r="I28" s="54"/>
      <c r="J28" s="99">
        <f t="shared" si="19"/>
        <v>0</v>
      </c>
      <c r="K28" s="313"/>
      <c r="L28" s="313"/>
      <c r="M28" s="313"/>
      <c r="N28" s="313"/>
      <c r="O28" s="313"/>
      <c r="P28" s="313"/>
      <c r="Q28" s="54"/>
      <c r="S28" s="432" t="str">
        <f t="shared" si="20"/>
        <v/>
      </c>
      <c r="T28" s="432" t="str">
        <f t="shared" si="21"/>
        <v/>
      </c>
      <c r="U28" s="432" t="str">
        <f t="shared" si="22"/>
        <v/>
      </c>
      <c r="V28" s="432" t="str">
        <f t="shared" si="23"/>
        <v/>
      </c>
      <c r="W28" s="432" t="str">
        <f t="shared" si="24"/>
        <v/>
      </c>
      <c r="X28" s="432" t="str">
        <f t="shared" si="25"/>
        <v/>
      </c>
      <c r="Y28" s="432" t="str">
        <f t="shared" si="26"/>
        <v/>
      </c>
      <c r="AA28" s="432" t="str">
        <f t="shared" si="27"/>
        <v/>
      </c>
      <c r="AB28" s="432" t="str">
        <f t="shared" si="28"/>
        <v/>
      </c>
      <c r="AC28" s="432" t="str">
        <f t="shared" si="29"/>
        <v/>
      </c>
      <c r="AD28" s="432" t="str">
        <f t="shared" si="30"/>
        <v/>
      </c>
      <c r="AE28" s="432" t="str">
        <f t="shared" si="31"/>
        <v/>
      </c>
      <c r="AF28" s="432" t="str">
        <f t="shared" si="32"/>
        <v/>
      </c>
      <c r="AG28" s="432" t="str">
        <f t="shared" si="33"/>
        <v/>
      </c>
    </row>
    <row r="29" spans="1:33" ht="21.95" customHeight="1" x14ac:dyDescent="0.15">
      <c r="A29" s="64"/>
      <c r="B29" s="65">
        <f t="shared" si="18"/>
        <v>0</v>
      </c>
      <c r="C29" s="313"/>
      <c r="D29" s="313"/>
      <c r="E29" s="313"/>
      <c r="F29" s="313"/>
      <c r="G29" s="313"/>
      <c r="H29" s="313"/>
      <c r="I29" s="54"/>
      <c r="J29" s="99">
        <f t="shared" si="19"/>
        <v>0</v>
      </c>
      <c r="K29" s="313"/>
      <c r="L29" s="313"/>
      <c r="M29" s="313"/>
      <c r="N29" s="313"/>
      <c r="O29" s="313"/>
      <c r="P29" s="313"/>
      <c r="Q29" s="54"/>
      <c r="S29" s="432" t="str">
        <f t="shared" si="20"/>
        <v/>
      </c>
      <c r="T29" s="432" t="str">
        <f t="shared" si="21"/>
        <v/>
      </c>
      <c r="U29" s="432" t="str">
        <f t="shared" si="22"/>
        <v/>
      </c>
      <c r="V29" s="432" t="str">
        <f t="shared" si="23"/>
        <v/>
      </c>
      <c r="W29" s="432" t="str">
        <f t="shared" si="24"/>
        <v/>
      </c>
      <c r="X29" s="432" t="str">
        <f t="shared" si="25"/>
        <v/>
      </c>
      <c r="Y29" s="432" t="str">
        <f t="shared" si="26"/>
        <v/>
      </c>
      <c r="AA29" s="432" t="str">
        <f t="shared" si="27"/>
        <v/>
      </c>
      <c r="AB29" s="432" t="str">
        <f t="shared" si="28"/>
        <v/>
      </c>
      <c r="AC29" s="432" t="str">
        <f t="shared" si="29"/>
        <v/>
      </c>
      <c r="AD29" s="432" t="str">
        <f t="shared" si="30"/>
        <v/>
      </c>
      <c r="AE29" s="432" t="str">
        <f t="shared" si="31"/>
        <v/>
      </c>
      <c r="AF29" s="432" t="str">
        <f t="shared" si="32"/>
        <v/>
      </c>
      <c r="AG29" s="432" t="str">
        <f t="shared" si="33"/>
        <v/>
      </c>
    </row>
    <row r="30" spans="1:33" ht="21.95" customHeight="1" x14ac:dyDescent="0.15">
      <c r="A30" s="64"/>
      <c r="B30" s="65">
        <f t="shared" si="18"/>
        <v>0</v>
      </c>
      <c r="C30" s="313"/>
      <c r="D30" s="313"/>
      <c r="E30" s="313"/>
      <c r="F30" s="313"/>
      <c r="G30" s="313"/>
      <c r="H30" s="313"/>
      <c r="I30" s="54"/>
      <c r="J30" s="99">
        <f t="shared" si="19"/>
        <v>0</v>
      </c>
      <c r="K30" s="313"/>
      <c r="L30" s="313"/>
      <c r="M30" s="313"/>
      <c r="N30" s="313"/>
      <c r="O30" s="313"/>
      <c r="P30" s="313"/>
      <c r="Q30" s="54"/>
      <c r="S30" s="432" t="str">
        <f t="shared" si="20"/>
        <v/>
      </c>
      <c r="T30" s="432" t="str">
        <f t="shared" si="21"/>
        <v/>
      </c>
      <c r="U30" s="432" t="str">
        <f t="shared" si="22"/>
        <v/>
      </c>
      <c r="V30" s="432" t="str">
        <f t="shared" si="23"/>
        <v/>
      </c>
      <c r="W30" s="432" t="str">
        <f t="shared" si="24"/>
        <v/>
      </c>
      <c r="X30" s="432" t="str">
        <f t="shared" si="25"/>
        <v/>
      </c>
      <c r="Y30" s="432" t="str">
        <f t="shared" si="26"/>
        <v/>
      </c>
      <c r="AA30" s="432" t="str">
        <f t="shared" si="27"/>
        <v/>
      </c>
      <c r="AB30" s="432" t="str">
        <f t="shared" si="28"/>
        <v/>
      </c>
      <c r="AC30" s="432" t="str">
        <f t="shared" si="29"/>
        <v/>
      </c>
      <c r="AD30" s="432" t="str">
        <f t="shared" si="30"/>
        <v/>
      </c>
      <c r="AE30" s="432" t="str">
        <f t="shared" si="31"/>
        <v/>
      </c>
      <c r="AF30" s="432" t="str">
        <f t="shared" si="32"/>
        <v/>
      </c>
      <c r="AG30" s="432" t="str">
        <f t="shared" si="33"/>
        <v/>
      </c>
    </row>
    <row r="31" spans="1:33" ht="21.95" customHeight="1" x14ac:dyDescent="0.15">
      <c r="A31" s="64"/>
      <c r="B31" s="65">
        <f t="shared" si="18"/>
        <v>0</v>
      </c>
      <c r="C31" s="313"/>
      <c r="D31" s="313"/>
      <c r="E31" s="313"/>
      <c r="F31" s="313"/>
      <c r="G31" s="313"/>
      <c r="H31" s="313"/>
      <c r="I31" s="54"/>
      <c r="J31" s="99">
        <f t="shared" si="19"/>
        <v>0</v>
      </c>
      <c r="K31" s="313"/>
      <c r="L31" s="313"/>
      <c r="M31" s="313"/>
      <c r="N31" s="313"/>
      <c r="O31" s="313"/>
      <c r="P31" s="313"/>
      <c r="Q31" s="54"/>
      <c r="S31" s="432" t="str">
        <f t="shared" si="20"/>
        <v/>
      </c>
      <c r="T31" s="432" t="str">
        <f t="shared" si="21"/>
        <v/>
      </c>
      <c r="U31" s="432" t="str">
        <f t="shared" si="22"/>
        <v/>
      </c>
      <c r="V31" s="432" t="str">
        <f t="shared" si="23"/>
        <v/>
      </c>
      <c r="W31" s="432" t="str">
        <f t="shared" si="24"/>
        <v/>
      </c>
      <c r="X31" s="432" t="str">
        <f t="shared" si="25"/>
        <v/>
      </c>
      <c r="Y31" s="432" t="str">
        <f t="shared" si="26"/>
        <v/>
      </c>
      <c r="AA31" s="432" t="str">
        <f t="shared" si="27"/>
        <v/>
      </c>
      <c r="AB31" s="432" t="str">
        <f t="shared" si="28"/>
        <v/>
      </c>
      <c r="AC31" s="432" t="str">
        <f t="shared" si="29"/>
        <v/>
      </c>
      <c r="AD31" s="432" t="str">
        <f t="shared" si="30"/>
        <v/>
      </c>
      <c r="AE31" s="432" t="str">
        <f t="shared" si="31"/>
        <v/>
      </c>
      <c r="AF31" s="432" t="str">
        <f t="shared" si="32"/>
        <v/>
      </c>
      <c r="AG31" s="432" t="str">
        <f t="shared" si="33"/>
        <v/>
      </c>
    </row>
    <row r="32" spans="1:33" ht="21.95" customHeight="1" x14ac:dyDescent="0.15">
      <c r="A32" s="64"/>
      <c r="B32" s="65">
        <f t="shared" si="18"/>
        <v>0</v>
      </c>
      <c r="C32" s="313"/>
      <c r="D32" s="313"/>
      <c r="E32" s="313"/>
      <c r="F32" s="313"/>
      <c r="G32" s="313"/>
      <c r="H32" s="313"/>
      <c r="I32" s="54"/>
      <c r="J32" s="99">
        <f t="shared" si="19"/>
        <v>0</v>
      </c>
      <c r="K32" s="313"/>
      <c r="L32" s="313"/>
      <c r="M32" s="313"/>
      <c r="N32" s="313"/>
      <c r="O32" s="313"/>
      <c r="P32" s="313"/>
      <c r="Q32" s="54"/>
      <c r="S32" s="432" t="str">
        <f t="shared" si="20"/>
        <v/>
      </c>
      <c r="T32" s="432" t="str">
        <f t="shared" si="21"/>
        <v/>
      </c>
      <c r="U32" s="432" t="str">
        <f t="shared" si="22"/>
        <v/>
      </c>
      <c r="V32" s="432" t="str">
        <f t="shared" si="23"/>
        <v/>
      </c>
      <c r="W32" s="432" t="str">
        <f t="shared" si="24"/>
        <v/>
      </c>
      <c r="X32" s="432" t="str">
        <f t="shared" si="25"/>
        <v/>
      </c>
      <c r="Y32" s="432" t="str">
        <f t="shared" si="26"/>
        <v/>
      </c>
      <c r="AA32" s="432" t="str">
        <f t="shared" si="27"/>
        <v/>
      </c>
      <c r="AB32" s="432" t="str">
        <f t="shared" si="28"/>
        <v/>
      </c>
      <c r="AC32" s="432" t="str">
        <f t="shared" si="29"/>
        <v/>
      </c>
      <c r="AD32" s="432" t="str">
        <f t="shared" si="30"/>
        <v/>
      </c>
      <c r="AE32" s="432" t="str">
        <f t="shared" si="31"/>
        <v/>
      </c>
      <c r="AF32" s="432" t="str">
        <f t="shared" si="32"/>
        <v/>
      </c>
      <c r="AG32" s="432" t="str">
        <f t="shared" si="33"/>
        <v/>
      </c>
    </row>
    <row r="33" spans="1:33" ht="21.95" customHeight="1" x14ac:dyDescent="0.15">
      <c r="A33" s="64"/>
      <c r="B33" s="65">
        <f t="shared" si="18"/>
        <v>0</v>
      </c>
      <c r="C33" s="313"/>
      <c r="D33" s="313"/>
      <c r="E33" s="313"/>
      <c r="F33" s="313"/>
      <c r="G33" s="313"/>
      <c r="H33" s="313"/>
      <c r="I33" s="54"/>
      <c r="J33" s="99">
        <f t="shared" si="19"/>
        <v>0</v>
      </c>
      <c r="K33" s="313"/>
      <c r="L33" s="313"/>
      <c r="M33" s="313"/>
      <c r="N33" s="313"/>
      <c r="O33" s="313"/>
      <c r="P33" s="313"/>
      <c r="Q33" s="54"/>
      <c r="S33" s="432" t="str">
        <f t="shared" si="20"/>
        <v/>
      </c>
      <c r="T33" s="432" t="str">
        <f t="shared" si="21"/>
        <v/>
      </c>
      <c r="U33" s="432" t="str">
        <f t="shared" si="22"/>
        <v/>
      </c>
      <c r="V33" s="432" t="str">
        <f t="shared" si="23"/>
        <v/>
      </c>
      <c r="W33" s="432" t="str">
        <f t="shared" si="24"/>
        <v/>
      </c>
      <c r="X33" s="432" t="str">
        <f t="shared" si="25"/>
        <v/>
      </c>
      <c r="Y33" s="432" t="str">
        <f t="shared" si="26"/>
        <v/>
      </c>
      <c r="AA33" s="432" t="str">
        <f t="shared" si="27"/>
        <v/>
      </c>
      <c r="AB33" s="432" t="str">
        <f t="shared" si="28"/>
        <v/>
      </c>
      <c r="AC33" s="432" t="str">
        <f t="shared" si="29"/>
        <v/>
      </c>
      <c r="AD33" s="432" t="str">
        <f t="shared" si="30"/>
        <v/>
      </c>
      <c r="AE33" s="432" t="str">
        <f t="shared" si="31"/>
        <v/>
      </c>
      <c r="AF33" s="432" t="str">
        <f t="shared" si="32"/>
        <v/>
      </c>
      <c r="AG33" s="432" t="str">
        <f t="shared" si="33"/>
        <v/>
      </c>
    </row>
    <row r="34" spans="1:33" ht="21.95" customHeight="1" x14ac:dyDescent="0.15">
      <c r="A34" s="64"/>
      <c r="B34" s="65">
        <f t="shared" si="18"/>
        <v>0</v>
      </c>
      <c r="C34" s="313"/>
      <c r="D34" s="313"/>
      <c r="E34" s="313"/>
      <c r="F34" s="313"/>
      <c r="G34" s="313"/>
      <c r="H34" s="313"/>
      <c r="I34" s="54"/>
      <c r="J34" s="99">
        <f t="shared" si="19"/>
        <v>0</v>
      </c>
      <c r="K34" s="313"/>
      <c r="L34" s="313"/>
      <c r="M34" s="313"/>
      <c r="N34" s="313"/>
      <c r="O34" s="313"/>
      <c r="P34" s="313"/>
      <c r="Q34" s="54"/>
      <c r="S34" s="432" t="str">
        <f t="shared" si="20"/>
        <v/>
      </c>
      <c r="T34" s="432" t="str">
        <f t="shared" si="21"/>
        <v/>
      </c>
      <c r="U34" s="432" t="str">
        <f t="shared" si="22"/>
        <v/>
      </c>
      <c r="V34" s="432" t="str">
        <f t="shared" si="23"/>
        <v/>
      </c>
      <c r="W34" s="432" t="str">
        <f t="shared" si="24"/>
        <v/>
      </c>
      <c r="X34" s="432" t="str">
        <f t="shared" si="25"/>
        <v/>
      </c>
      <c r="Y34" s="432" t="str">
        <f t="shared" si="26"/>
        <v/>
      </c>
      <c r="AA34" s="432" t="str">
        <f t="shared" si="27"/>
        <v/>
      </c>
      <c r="AB34" s="432" t="str">
        <f t="shared" si="28"/>
        <v/>
      </c>
      <c r="AC34" s="432" t="str">
        <f t="shared" si="29"/>
        <v/>
      </c>
      <c r="AD34" s="432" t="str">
        <f t="shared" si="30"/>
        <v/>
      </c>
      <c r="AE34" s="432" t="str">
        <f t="shared" si="31"/>
        <v/>
      </c>
      <c r="AF34" s="432" t="str">
        <f t="shared" si="32"/>
        <v/>
      </c>
      <c r="AG34" s="432" t="str">
        <f t="shared" si="33"/>
        <v/>
      </c>
    </row>
    <row r="35" spans="1:33" ht="21.95" customHeight="1" x14ac:dyDescent="0.15">
      <c r="A35" s="64"/>
      <c r="B35" s="65">
        <f t="shared" si="18"/>
        <v>0</v>
      </c>
      <c r="C35" s="313"/>
      <c r="D35" s="313"/>
      <c r="E35" s="313"/>
      <c r="F35" s="313"/>
      <c r="G35" s="313"/>
      <c r="H35" s="313"/>
      <c r="I35" s="54"/>
      <c r="J35" s="99">
        <f t="shared" si="19"/>
        <v>0</v>
      </c>
      <c r="K35" s="313"/>
      <c r="L35" s="313"/>
      <c r="M35" s="313"/>
      <c r="N35" s="313"/>
      <c r="O35" s="313"/>
      <c r="P35" s="313"/>
      <c r="Q35" s="54"/>
      <c r="S35" s="432" t="str">
        <f t="shared" si="20"/>
        <v/>
      </c>
      <c r="T35" s="432" t="str">
        <f t="shared" si="21"/>
        <v/>
      </c>
      <c r="U35" s="432" t="str">
        <f t="shared" si="22"/>
        <v/>
      </c>
      <c r="V35" s="432" t="str">
        <f t="shared" si="23"/>
        <v/>
      </c>
      <c r="W35" s="432" t="str">
        <f t="shared" si="24"/>
        <v/>
      </c>
      <c r="X35" s="432" t="str">
        <f t="shared" si="25"/>
        <v/>
      </c>
      <c r="Y35" s="432" t="str">
        <f t="shared" si="26"/>
        <v/>
      </c>
      <c r="AA35" s="432" t="str">
        <f t="shared" si="27"/>
        <v/>
      </c>
      <c r="AB35" s="432" t="str">
        <f t="shared" si="28"/>
        <v/>
      </c>
      <c r="AC35" s="432" t="str">
        <f t="shared" si="29"/>
        <v/>
      </c>
      <c r="AD35" s="432" t="str">
        <f t="shared" si="30"/>
        <v/>
      </c>
      <c r="AE35" s="432" t="str">
        <f t="shared" si="31"/>
        <v/>
      </c>
      <c r="AF35" s="432" t="str">
        <f t="shared" si="32"/>
        <v/>
      </c>
      <c r="AG35" s="432" t="str">
        <f t="shared" si="33"/>
        <v/>
      </c>
    </row>
    <row r="36" spans="1:33" ht="21.95" customHeight="1" thickBot="1" x14ac:dyDescent="0.2">
      <c r="A36" s="66"/>
      <c r="B36" s="172">
        <f t="shared" si="18"/>
        <v>0</v>
      </c>
      <c r="C36" s="42"/>
      <c r="D36" s="42"/>
      <c r="E36" s="42"/>
      <c r="F36" s="42"/>
      <c r="G36" s="42"/>
      <c r="H36" s="42"/>
      <c r="I36" s="51"/>
      <c r="J36" s="192">
        <f t="shared" si="19"/>
        <v>0</v>
      </c>
      <c r="K36" s="42"/>
      <c r="L36" s="42"/>
      <c r="M36" s="42"/>
      <c r="N36" s="42"/>
      <c r="O36" s="42"/>
      <c r="P36" s="42"/>
      <c r="Q36" s="51"/>
      <c r="S36" s="432" t="str">
        <f t="shared" si="20"/>
        <v/>
      </c>
      <c r="T36" s="432" t="str">
        <f t="shared" si="21"/>
        <v/>
      </c>
      <c r="U36" s="432" t="str">
        <f t="shared" si="22"/>
        <v/>
      </c>
      <c r="V36" s="432" t="str">
        <f t="shared" si="23"/>
        <v/>
      </c>
      <c r="W36" s="432" t="str">
        <f t="shared" si="24"/>
        <v/>
      </c>
      <c r="X36" s="432" t="str">
        <f t="shared" si="25"/>
        <v/>
      </c>
      <c r="Y36" s="432" t="str">
        <f t="shared" si="26"/>
        <v/>
      </c>
      <c r="AA36" s="432" t="str">
        <f t="shared" si="27"/>
        <v/>
      </c>
      <c r="AB36" s="432" t="str">
        <f t="shared" si="28"/>
        <v/>
      </c>
      <c r="AC36" s="432" t="str">
        <f t="shared" si="29"/>
        <v/>
      </c>
      <c r="AD36" s="432" t="str">
        <f t="shared" si="30"/>
        <v/>
      </c>
      <c r="AE36" s="432" t="str">
        <f t="shared" si="31"/>
        <v/>
      </c>
      <c r="AF36" s="432" t="str">
        <f t="shared" si="32"/>
        <v/>
      </c>
      <c r="AG36" s="432" t="str">
        <f t="shared" si="33"/>
        <v/>
      </c>
    </row>
    <row r="37" spans="1:33" ht="21.95" customHeight="1" x14ac:dyDescent="0.15"/>
    <row r="38" spans="1:33" ht="21.95" customHeight="1" x14ac:dyDescent="0.15"/>
    <row r="39" spans="1:33" ht="21.95" customHeight="1" thickBot="1" x14ac:dyDescent="0.2">
      <c r="A39" s="595" t="s">
        <v>351</v>
      </c>
      <c r="B39" s="595"/>
      <c r="C39" s="595"/>
      <c r="D39" s="595"/>
      <c r="E39" s="595"/>
      <c r="F39" s="595"/>
      <c r="N39" s="542" t="s">
        <v>155</v>
      </c>
      <c r="O39" s="542"/>
      <c r="P39" s="542"/>
    </row>
    <row r="40" spans="1:33" ht="21.95" customHeight="1" x14ac:dyDescent="0.15">
      <c r="A40" s="552" t="s">
        <v>224</v>
      </c>
      <c r="B40" s="550" t="s">
        <v>154</v>
      </c>
      <c r="C40" s="550"/>
      <c r="D40" s="550"/>
      <c r="E40" s="550"/>
      <c r="F40" s="550"/>
      <c r="G40" s="550"/>
      <c r="H40" s="550"/>
      <c r="I40" s="550"/>
      <c r="J40" s="551"/>
      <c r="K40" s="591" t="s">
        <v>153</v>
      </c>
      <c r="L40" s="550"/>
      <c r="M40" s="550"/>
      <c r="N40" s="550"/>
      <c r="O40" s="550"/>
      <c r="P40" s="551"/>
    </row>
    <row r="41" spans="1:33" ht="21.95" customHeight="1" x14ac:dyDescent="0.15">
      <c r="A41" s="582"/>
      <c r="B41" s="596" t="s">
        <v>233</v>
      </c>
      <c r="C41" s="596"/>
      <c r="D41" s="596"/>
      <c r="E41" s="596" t="s">
        <v>118</v>
      </c>
      <c r="F41" s="596"/>
      <c r="G41" s="596"/>
      <c r="H41" s="596" t="s">
        <v>119</v>
      </c>
      <c r="I41" s="596"/>
      <c r="J41" s="587"/>
      <c r="K41" s="589" t="s">
        <v>242</v>
      </c>
      <c r="L41" s="596" t="s">
        <v>201</v>
      </c>
      <c r="M41" s="596"/>
      <c r="N41" s="596"/>
      <c r="O41" s="596" t="s">
        <v>204</v>
      </c>
      <c r="P41" s="587" t="s">
        <v>202</v>
      </c>
    </row>
    <row r="42" spans="1:33" ht="21.95" customHeight="1" thickBot="1" x14ac:dyDescent="0.2">
      <c r="A42" s="553"/>
      <c r="B42" s="319" t="s">
        <v>240</v>
      </c>
      <c r="C42" s="319" t="s">
        <v>241</v>
      </c>
      <c r="D42" s="319" t="s">
        <v>243</v>
      </c>
      <c r="E42" s="319" t="s">
        <v>240</v>
      </c>
      <c r="F42" s="319" t="s">
        <v>241</v>
      </c>
      <c r="G42" s="319" t="s">
        <v>243</v>
      </c>
      <c r="H42" s="319" t="s">
        <v>240</v>
      </c>
      <c r="I42" s="319" t="s">
        <v>241</v>
      </c>
      <c r="J42" s="320" t="s">
        <v>243</v>
      </c>
      <c r="K42" s="590"/>
      <c r="L42" s="319" t="s">
        <v>206</v>
      </c>
      <c r="M42" s="319" t="s">
        <v>203</v>
      </c>
      <c r="N42" s="319" t="s">
        <v>243</v>
      </c>
      <c r="O42" s="597"/>
      <c r="P42" s="588"/>
      <c r="S42" s="432" t="s">
        <v>357</v>
      </c>
    </row>
    <row r="43" spans="1:33" ht="21.95" customHeight="1" thickTop="1" x14ac:dyDescent="0.15">
      <c r="A43" s="61" t="s">
        <v>243</v>
      </c>
      <c r="B43" s="62">
        <f t="shared" ref="B43:P43" si="34">SUM(B44:B73)</f>
        <v>22</v>
      </c>
      <c r="C43" s="62">
        <f t="shared" si="34"/>
        <v>22</v>
      </c>
      <c r="D43" s="62">
        <f t="shared" si="34"/>
        <v>44</v>
      </c>
      <c r="E43" s="62">
        <f t="shared" si="34"/>
        <v>1</v>
      </c>
      <c r="F43" s="62">
        <f t="shared" si="34"/>
        <v>2</v>
      </c>
      <c r="G43" s="62">
        <f t="shared" si="34"/>
        <v>3</v>
      </c>
      <c r="H43" s="62">
        <f t="shared" si="34"/>
        <v>21</v>
      </c>
      <c r="I43" s="62">
        <f t="shared" si="34"/>
        <v>20</v>
      </c>
      <c r="J43" s="63">
        <f t="shared" si="34"/>
        <v>41</v>
      </c>
      <c r="K43" s="96">
        <f t="shared" si="34"/>
        <v>44</v>
      </c>
      <c r="L43" s="62">
        <f t="shared" si="34"/>
        <v>36</v>
      </c>
      <c r="M43" s="62">
        <f t="shared" si="34"/>
        <v>7</v>
      </c>
      <c r="N43" s="62">
        <f t="shared" si="34"/>
        <v>43</v>
      </c>
      <c r="O43" s="62">
        <f t="shared" si="34"/>
        <v>0</v>
      </c>
      <c r="P43" s="63">
        <f t="shared" si="34"/>
        <v>1</v>
      </c>
      <c r="R43" s="13"/>
      <c r="S43" s="438" t="str">
        <f>IF(J6=D43,"","오류")</f>
        <v/>
      </c>
      <c r="T43" s="438" t="str">
        <f>IF(D43=K43,"","오류")</f>
        <v/>
      </c>
    </row>
    <row r="44" spans="1:33" ht="21.95" customHeight="1" x14ac:dyDescent="0.15">
      <c r="A44" s="64" t="s">
        <v>395</v>
      </c>
      <c r="B44" s="65">
        <f t="shared" ref="B44:B57" si="35">SUM(E44,H44)</f>
        <v>0</v>
      </c>
      <c r="C44" s="65">
        <f t="shared" ref="C44:C57" si="36">SUM(F44,I44)</f>
        <v>0</v>
      </c>
      <c r="D44" s="297">
        <f t="shared" ref="D44:D57" si="37">SUM(B44:C44)</f>
        <v>0</v>
      </c>
      <c r="E44" s="312">
        <v>0</v>
      </c>
      <c r="F44" s="312">
        <v>0</v>
      </c>
      <c r="G44" s="67">
        <f t="shared" ref="G44:G57" si="38">SUM(E44:F44)</f>
        <v>0</v>
      </c>
      <c r="H44" s="312">
        <v>0</v>
      </c>
      <c r="I44" s="312">
        <v>0</v>
      </c>
      <c r="J44" s="68">
        <f t="shared" ref="J44:J57" si="39">SUM(H44:I44)</f>
        <v>0</v>
      </c>
      <c r="K44" s="296">
        <f t="shared" ref="K44:K57" si="40">SUM(N44,O44:P44)</f>
        <v>0</v>
      </c>
      <c r="L44" s="312">
        <v>0</v>
      </c>
      <c r="M44" s="312">
        <v>0</v>
      </c>
      <c r="N44" s="67">
        <f t="shared" ref="N44:N57" si="41">SUM(L44:M44)</f>
        <v>0</v>
      </c>
      <c r="O44" s="312">
        <v>0</v>
      </c>
      <c r="P44" s="314">
        <v>0</v>
      </c>
      <c r="R44" s="13"/>
      <c r="S44" s="438" t="str">
        <f t="shared" ref="S44:S73" si="42">IF(J7=D44,"","오류")</f>
        <v/>
      </c>
      <c r="T44" s="438" t="str">
        <f t="shared" ref="T44:T73" si="43">IF(D44=K44,"","오류")</f>
        <v/>
      </c>
    </row>
    <row r="45" spans="1:33" ht="21.95" customHeight="1" x14ac:dyDescent="0.15">
      <c r="A45" s="64" t="s">
        <v>396</v>
      </c>
      <c r="B45" s="65">
        <f t="shared" si="35"/>
        <v>0</v>
      </c>
      <c r="C45" s="65">
        <f t="shared" si="36"/>
        <v>0</v>
      </c>
      <c r="D45" s="297">
        <f t="shared" si="37"/>
        <v>0</v>
      </c>
      <c r="E45" s="313">
        <v>0</v>
      </c>
      <c r="F45" s="313">
        <v>0</v>
      </c>
      <c r="G45" s="67">
        <f t="shared" si="38"/>
        <v>0</v>
      </c>
      <c r="H45" s="313">
        <v>0</v>
      </c>
      <c r="I45" s="313">
        <v>0</v>
      </c>
      <c r="J45" s="68">
        <f t="shared" si="39"/>
        <v>0</v>
      </c>
      <c r="K45" s="296">
        <f t="shared" si="40"/>
        <v>0</v>
      </c>
      <c r="L45" s="313">
        <v>0</v>
      </c>
      <c r="M45" s="313">
        <v>0</v>
      </c>
      <c r="N45" s="67">
        <f t="shared" si="41"/>
        <v>0</v>
      </c>
      <c r="O45" s="313">
        <v>0</v>
      </c>
      <c r="P45" s="54">
        <v>0</v>
      </c>
      <c r="R45" s="13"/>
      <c r="S45" s="438" t="str">
        <f t="shared" si="42"/>
        <v/>
      </c>
      <c r="T45" s="438" t="str">
        <f t="shared" si="43"/>
        <v/>
      </c>
    </row>
    <row r="46" spans="1:33" ht="21.95" customHeight="1" x14ac:dyDescent="0.15">
      <c r="A46" s="64" t="s">
        <v>397</v>
      </c>
      <c r="B46" s="65">
        <f t="shared" si="35"/>
        <v>1</v>
      </c>
      <c r="C46" s="65">
        <f t="shared" si="36"/>
        <v>0</v>
      </c>
      <c r="D46" s="297">
        <f t="shared" si="37"/>
        <v>1</v>
      </c>
      <c r="E46" s="313">
        <v>0</v>
      </c>
      <c r="F46" s="313">
        <v>0</v>
      </c>
      <c r="G46" s="67">
        <f t="shared" si="38"/>
        <v>0</v>
      </c>
      <c r="H46" s="313">
        <v>1</v>
      </c>
      <c r="I46" s="313">
        <v>0</v>
      </c>
      <c r="J46" s="68">
        <f t="shared" si="39"/>
        <v>1</v>
      </c>
      <c r="K46" s="296">
        <f t="shared" si="40"/>
        <v>1</v>
      </c>
      <c r="L46" s="313">
        <v>1</v>
      </c>
      <c r="M46" s="313">
        <v>0</v>
      </c>
      <c r="N46" s="67">
        <f t="shared" si="41"/>
        <v>1</v>
      </c>
      <c r="O46" s="313">
        <v>0</v>
      </c>
      <c r="P46" s="54">
        <v>0</v>
      </c>
      <c r="R46" s="13"/>
      <c r="S46" s="438" t="str">
        <f t="shared" si="42"/>
        <v/>
      </c>
      <c r="T46" s="438" t="str">
        <f t="shared" si="43"/>
        <v/>
      </c>
    </row>
    <row r="47" spans="1:33" ht="21.95" customHeight="1" x14ac:dyDescent="0.15">
      <c r="A47" s="64" t="s">
        <v>398</v>
      </c>
      <c r="B47" s="65">
        <f t="shared" si="35"/>
        <v>0</v>
      </c>
      <c r="C47" s="65">
        <f t="shared" si="36"/>
        <v>0</v>
      </c>
      <c r="D47" s="297">
        <f t="shared" si="37"/>
        <v>0</v>
      </c>
      <c r="E47" s="313">
        <v>0</v>
      </c>
      <c r="F47" s="313">
        <v>0</v>
      </c>
      <c r="G47" s="67">
        <f t="shared" si="38"/>
        <v>0</v>
      </c>
      <c r="H47" s="313">
        <v>0</v>
      </c>
      <c r="I47" s="313">
        <v>0</v>
      </c>
      <c r="J47" s="68">
        <f t="shared" si="39"/>
        <v>0</v>
      </c>
      <c r="K47" s="296">
        <f t="shared" si="40"/>
        <v>0</v>
      </c>
      <c r="L47" s="313">
        <v>0</v>
      </c>
      <c r="M47" s="313">
        <v>0</v>
      </c>
      <c r="N47" s="67">
        <f t="shared" si="41"/>
        <v>0</v>
      </c>
      <c r="O47" s="313">
        <v>0</v>
      </c>
      <c r="P47" s="54">
        <v>0</v>
      </c>
      <c r="R47" s="13"/>
      <c r="S47" s="438" t="str">
        <f t="shared" si="42"/>
        <v/>
      </c>
      <c r="T47" s="438" t="str">
        <f t="shared" si="43"/>
        <v/>
      </c>
    </row>
    <row r="48" spans="1:33" ht="21.95" customHeight="1" x14ac:dyDescent="0.15">
      <c r="A48" s="64" t="s">
        <v>399</v>
      </c>
      <c r="B48" s="65">
        <f t="shared" si="35"/>
        <v>3</v>
      </c>
      <c r="C48" s="65">
        <f t="shared" si="36"/>
        <v>2</v>
      </c>
      <c r="D48" s="297">
        <f t="shared" si="37"/>
        <v>5</v>
      </c>
      <c r="E48" s="313">
        <v>0</v>
      </c>
      <c r="F48" s="313">
        <v>0</v>
      </c>
      <c r="G48" s="67">
        <f t="shared" si="38"/>
        <v>0</v>
      </c>
      <c r="H48" s="313">
        <v>3</v>
      </c>
      <c r="I48" s="313">
        <v>2</v>
      </c>
      <c r="J48" s="68">
        <f t="shared" si="39"/>
        <v>5</v>
      </c>
      <c r="K48" s="296">
        <f t="shared" si="40"/>
        <v>5</v>
      </c>
      <c r="L48" s="313">
        <v>0</v>
      </c>
      <c r="M48" s="313">
        <v>5</v>
      </c>
      <c r="N48" s="67">
        <f t="shared" si="41"/>
        <v>5</v>
      </c>
      <c r="O48" s="313">
        <v>0</v>
      </c>
      <c r="P48" s="54">
        <v>0</v>
      </c>
      <c r="R48" s="13"/>
      <c r="S48" s="438" t="str">
        <f t="shared" si="42"/>
        <v/>
      </c>
      <c r="T48" s="438" t="str">
        <f t="shared" si="43"/>
        <v/>
      </c>
    </row>
    <row r="49" spans="1:20" ht="21.95" customHeight="1" x14ac:dyDescent="0.15">
      <c r="A49" s="64" t="s">
        <v>400</v>
      </c>
      <c r="B49" s="65">
        <f t="shared" si="35"/>
        <v>4</v>
      </c>
      <c r="C49" s="65">
        <f t="shared" si="36"/>
        <v>3</v>
      </c>
      <c r="D49" s="67">
        <f t="shared" si="37"/>
        <v>7</v>
      </c>
      <c r="E49" s="313">
        <v>1</v>
      </c>
      <c r="F49" s="313">
        <v>1</v>
      </c>
      <c r="G49" s="67">
        <f t="shared" si="38"/>
        <v>2</v>
      </c>
      <c r="H49" s="313">
        <v>3</v>
      </c>
      <c r="I49" s="313">
        <v>2</v>
      </c>
      <c r="J49" s="68">
        <f t="shared" si="39"/>
        <v>5</v>
      </c>
      <c r="K49" s="100">
        <f t="shared" si="40"/>
        <v>7</v>
      </c>
      <c r="L49" s="313">
        <v>5</v>
      </c>
      <c r="M49" s="313">
        <v>1</v>
      </c>
      <c r="N49" s="67">
        <f t="shared" si="41"/>
        <v>6</v>
      </c>
      <c r="O49" s="313">
        <v>0</v>
      </c>
      <c r="P49" s="54">
        <v>1</v>
      </c>
      <c r="R49" s="13"/>
      <c r="S49" s="438" t="str">
        <f t="shared" si="42"/>
        <v/>
      </c>
      <c r="T49" s="438" t="str">
        <f t="shared" si="43"/>
        <v/>
      </c>
    </row>
    <row r="50" spans="1:20" ht="21.95" customHeight="1" x14ac:dyDescent="0.15">
      <c r="A50" s="64" t="s">
        <v>401</v>
      </c>
      <c r="B50" s="65">
        <f t="shared" si="35"/>
        <v>0</v>
      </c>
      <c r="C50" s="65">
        <f t="shared" si="36"/>
        <v>0</v>
      </c>
      <c r="D50" s="67">
        <f t="shared" si="37"/>
        <v>0</v>
      </c>
      <c r="E50" s="313">
        <v>0</v>
      </c>
      <c r="F50" s="313">
        <v>0</v>
      </c>
      <c r="G50" s="67">
        <f t="shared" si="38"/>
        <v>0</v>
      </c>
      <c r="H50" s="313">
        <v>0</v>
      </c>
      <c r="I50" s="313">
        <v>0</v>
      </c>
      <c r="J50" s="68">
        <f t="shared" si="39"/>
        <v>0</v>
      </c>
      <c r="K50" s="100">
        <f t="shared" si="40"/>
        <v>0</v>
      </c>
      <c r="L50" s="313">
        <v>0</v>
      </c>
      <c r="M50" s="313">
        <v>0</v>
      </c>
      <c r="N50" s="67">
        <f t="shared" si="41"/>
        <v>0</v>
      </c>
      <c r="O50" s="313">
        <v>0</v>
      </c>
      <c r="P50" s="54">
        <v>0</v>
      </c>
      <c r="R50" s="13"/>
      <c r="S50" s="438" t="str">
        <f t="shared" si="42"/>
        <v/>
      </c>
      <c r="T50" s="438" t="str">
        <f t="shared" si="43"/>
        <v/>
      </c>
    </row>
    <row r="51" spans="1:20" ht="21.95" customHeight="1" x14ac:dyDescent="0.15">
      <c r="A51" s="64" t="s">
        <v>402</v>
      </c>
      <c r="B51" s="65">
        <f t="shared" si="35"/>
        <v>0</v>
      </c>
      <c r="C51" s="65">
        <f t="shared" si="36"/>
        <v>0</v>
      </c>
      <c r="D51" s="67">
        <f t="shared" si="37"/>
        <v>0</v>
      </c>
      <c r="E51" s="313">
        <v>0</v>
      </c>
      <c r="F51" s="313">
        <v>0</v>
      </c>
      <c r="G51" s="67">
        <f t="shared" si="38"/>
        <v>0</v>
      </c>
      <c r="H51" s="313">
        <v>0</v>
      </c>
      <c r="I51" s="313">
        <v>0</v>
      </c>
      <c r="J51" s="68">
        <f t="shared" si="39"/>
        <v>0</v>
      </c>
      <c r="K51" s="100">
        <f t="shared" si="40"/>
        <v>0</v>
      </c>
      <c r="L51" s="313">
        <v>0</v>
      </c>
      <c r="M51" s="313">
        <v>0</v>
      </c>
      <c r="N51" s="67">
        <f t="shared" si="41"/>
        <v>0</v>
      </c>
      <c r="O51" s="313">
        <v>0</v>
      </c>
      <c r="P51" s="54">
        <v>0</v>
      </c>
      <c r="R51" s="13"/>
      <c r="S51" s="438" t="str">
        <f t="shared" si="42"/>
        <v/>
      </c>
      <c r="T51" s="438" t="str">
        <f t="shared" si="43"/>
        <v/>
      </c>
    </row>
    <row r="52" spans="1:20" ht="21.95" customHeight="1" x14ac:dyDescent="0.15">
      <c r="A52" s="64" t="s">
        <v>403</v>
      </c>
      <c r="B52" s="65">
        <f t="shared" si="35"/>
        <v>9</v>
      </c>
      <c r="C52" s="65">
        <f t="shared" si="36"/>
        <v>9</v>
      </c>
      <c r="D52" s="67">
        <f t="shared" si="37"/>
        <v>18</v>
      </c>
      <c r="E52" s="313">
        <v>0</v>
      </c>
      <c r="F52" s="313">
        <v>0</v>
      </c>
      <c r="G52" s="67">
        <f t="shared" si="38"/>
        <v>0</v>
      </c>
      <c r="H52" s="313">
        <v>9</v>
      </c>
      <c r="I52" s="313">
        <v>9</v>
      </c>
      <c r="J52" s="68">
        <f t="shared" si="39"/>
        <v>18</v>
      </c>
      <c r="K52" s="100">
        <f t="shared" si="40"/>
        <v>18</v>
      </c>
      <c r="L52" s="313">
        <v>18</v>
      </c>
      <c r="M52" s="313">
        <v>0</v>
      </c>
      <c r="N52" s="67">
        <f t="shared" si="41"/>
        <v>18</v>
      </c>
      <c r="O52" s="313">
        <v>0</v>
      </c>
      <c r="P52" s="54">
        <v>0</v>
      </c>
      <c r="R52" s="13"/>
      <c r="S52" s="438" t="str">
        <f t="shared" si="42"/>
        <v/>
      </c>
      <c r="T52" s="438" t="str">
        <f t="shared" si="43"/>
        <v/>
      </c>
    </row>
    <row r="53" spans="1:20" ht="21.95" customHeight="1" x14ac:dyDescent="0.15">
      <c r="A53" s="64" t="s">
        <v>404</v>
      </c>
      <c r="B53" s="65">
        <f t="shared" si="35"/>
        <v>3</v>
      </c>
      <c r="C53" s="65">
        <f t="shared" si="36"/>
        <v>5</v>
      </c>
      <c r="D53" s="67">
        <f t="shared" si="37"/>
        <v>8</v>
      </c>
      <c r="E53" s="313">
        <v>0</v>
      </c>
      <c r="F53" s="313">
        <v>0</v>
      </c>
      <c r="G53" s="67">
        <f t="shared" si="38"/>
        <v>0</v>
      </c>
      <c r="H53" s="313">
        <v>3</v>
      </c>
      <c r="I53" s="313">
        <v>5</v>
      </c>
      <c r="J53" s="68">
        <f t="shared" si="39"/>
        <v>8</v>
      </c>
      <c r="K53" s="100">
        <f t="shared" si="40"/>
        <v>8</v>
      </c>
      <c r="L53" s="313">
        <v>8</v>
      </c>
      <c r="M53" s="313">
        <v>0</v>
      </c>
      <c r="N53" s="67">
        <f t="shared" si="41"/>
        <v>8</v>
      </c>
      <c r="O53" s="313">
        <v>0</v>
      </c>
      <c r="P53" s="54">
        <v>0</v>
      </c>
      <c r="R53" s="13"/>
      <c r="S53" s="438" t="str">
        <f t="shared" si="42"/>
        <v/>
      </c>
      <c r="T53" s="438" t="str">
        <f t="shared" si="43"/>
        <v/>
      </c>
    </row>
    <row r="54" spans="1:20" ht="21.95" customHeight="1" x14ac:dyDescent="0.15">
      <c r="A54" s="64" t="s">
        <v>405</v>
      </c>
      <c r="B54" s="65">
        <f t="shared" si="35"/>
        <v>2</v>
      </c>
      <c r="C54" s="65">
        <f t="shared" si="36"/>
        <v>3</v>
      </c>
      <c r="D54" s="67">
        <f t="shared" si="37"/>
        <v>5</v>
      </c>
      <c r="E54" s="313">
        <v>0</v>
      </c>
      <c r="F54" s="313">
        <v>1</v>
      </c>
      <c r="G54" s="67">
        <f t="shared" si="38"/>
        <v>1</v>
      </c>
      <c r="H54" s="313">
        <v>2</v>
      </c>
      <c r="I54" s="313">
        <v>2</v>
      </c>
      <c r="J54" s="68">
        <f t="shared" si="39"/>
        <v>4</v>
      </c>
      <c r="K54" s="100">
        <f t="shared" si="40"/>
        <v>5</v>
      </c>
      <c r="L54" s="313">
        <v>4</v>
      </c>
      <c r="M54" s="313">
        <v>1</v>
      </c>
      <c r="N54" s="67">
        <f t="shared" si="41"/>
        <v>5</v>
      </c>
      <c r="O54" s="313">
        <v>0</v>
      </c>
      <c r="P54" s="54">
        <v>0</v>
      </c>
      <c r="R54" s="13"/>
      <c r="S54" s="438" t="str">
        <f t="shared" si="42"/>
        <v/>
      </c>
      <c r="T54" s="438" t="str">
        <f t="shared" si="43"/>
        <v/>
      </c>
    </row>
    <row r="55" spans="1:20" ht="21.95" customHeight="1" x14ac:dyDescent="0.15">
      <c r="A55" s="64"/>
      <c r="B55" s="65">
        <f t="shared" si="35"/>
        <v>0</v>
      </c>
      <c r="C55" s="65">
        <f t="shared" si="36"/>
        <v>0</v>
      </c>
      <c r="D55" s="67">
        <f t="shared" si="37"/>
        <v>0</v>
      </c>
      <c r="E55" s="313"/>
      <c r="F55" s="313"/>
      <c r="G55" s="67">
        <f t="shared" si="38"/>
        <v>0</v>
      </c>
      <c r="H55" s="313"/>
      <c r="I55" s="313"/>
      <c r="J55" s="68">
        <f t="shared" si="39"/>
        <v>0</v>
      </c>
      <c r="K55" s="100">
        <f t="shared" si="40"/>
        <v>0</v>
      </c>
      <c r="L55" s="313"/>
      <c r="M55" s="313"/>
      <c r="N55" s="67">
        <f t="shared" si="41"/>
        <v>0</v>
      </c>
      <c r="O55" s="313"/>
      <c r="P55" s="54"/>
      <c r="R55" s="13"/>
      <c r="S55" s="438" t="str">
        <f t="shared" si="42"/>
        <v/>
      </c>
      <c r="T55" s="438" t="str">
        <f t="shared" si="43"/>
        <v/>
      </c>
    </row>
    <row r="56" spans="1:20" ht="21.95" customHeight="1" x14ac:dyDescent="0.15">
      <c r="A56" s="64"/>
      <c r="B56" s="65">
        <f t="shared" si="35"/>
        <v>0</v>
      </c>
      <c r="C56" s="65">
        <f t="shared" si="36"/>
        <v>0</v>
      </c>
      <c r="D56" s="67">
        <f t="shared" si="37"/>
        <v>0</v>
      </c>
      <c r="E56" s="313"/>
      <c r="F56" s="313"/>
      <c r="G56" s="67">
        <f t="shared" si="38"/>
        <v>0</v>
      </c>
      <c r="H56" s="313"/>
      <c r="I56" s="313"/>
      <c r="J56" s="68">
        <f t="shared" si="39"/>
        <v>0</v>
      </c>
      <c r="K56" s="100">
        <f t="shared" si="40"/>
        <v>0</v>
      </c>
      <c r="L56" s="313"/>
      <c r="M56" s="313"/>
      <c r="N56" s="67">
        <f t="shared" si="41"/>
        <v>0</v>
      </c>
      <c r="O56" s="313"/>
      <c r="P56" s="54"/>
      <c r="R56" s="13"/>
      <c r="S56" s="438" t="str">
        <f t="shared" si="42"/>
        <v/>
      </c>
      <c r="T56" s="438" t="str">
        <f t="shared" si="43"/>
        <v/>
      </c>
    </row>
    <row r="57" spans="1:20" ht="21.95" customHeight="1" x14ac:dyDescent="0.15">
      <c r="A57" s="64"/>
      <c r="B57" s="65">
        <f t="shared" si="35"/>
        <v>0</v>
      </c>
      <c r="C57" s="65">
        <f t="shared" si="36"/>
        <v>0</v>
      </c>
      <c r="D57" s="67">
        <f t="shared" si="37"/>
        <v>0</v>
      </c>
      <c r="E57" s="313"/>
      <c r="F57" s="313"/>
      <c r="G57" s="67">
        <f t="shared" si="38"/>
        <v>0</v>
      </c>
      <c r="H57" s="313"/>
      <c r="I57" s="313"/>
      <c r="J57" s="68">
        <f t="shared" si="39"/>
        <v>0</v>
      </c>
      <c r="K57" s="100">
        <f t="shared" si="40"/>
        <v>0</v>
      </c>
      <c r="L57" s="313"/>
      <c r="M57" s="313"/>
      <c r="N57" s="67">
        <f t="shared" si="41"/>
        <v>0</v>
      </c>
      <c r="O57" s="313"/>
      <c r="P57" s="54"/>
      <c r="R57" s="13"/>
      <c r="S57" s="438" t="str">
        <f t="shared" si="42"/>
        <v/>
      </c>
      <c r="T57" s="438" t="str">
        <f t="shared" si="43"/>
        <v/>
      </c>
    </row>
    <row r="58" spans="1:20" ht="21.95" customHeight="1" x14ac:dyDescent="0.15">
      <c r="A58" s="64"/>
      <c r="B58" s="65">
        <f t="shared" ref="B58:B73" si="44">SUM(E58,H58)</f>
        <v>0</v>
      </c>
      <c r="C58" s="65">
        <f t="shared" ref="C58:C73" si="45">SUM(F58,I58)</f>
        <v>0</v>
      </c>
      <c r="D58" s="67">
        <f t="shared" ref="D58:D73" si="46">SUM(B58:C58)</f>
        <v>0</v>
      </c>
      <c r="E58" s="313"/>
      <c r="F58" s="313"/>
      <c r="G58" s="67">
        <f t="shared" ref="G58:G73" si="47">SUM(E58:F58)</f>
        <v>0</v>
      </c>
      <c r="H58" s="313"/>
      <c r="I58" s="313"/>
      <c r="J58" s="68">
        <f t="shared" ref="J58:J73" si="48">SUM(H58:I58)</f>
        <v>0</v>
      </c>
      <c r="K58" s="100">
        <f t="shared" ref="K58:K73" si="49">SUM(N58,O58:P58)</f>
        <v>0</v>
      </c>
      <c r="L58" s="313"/>
      <c r="M58" s="313"/>
      <c r="N58" s="67">
        <f t="shared" ref="N58:N73" si="50">SUM(L58:M58)</f>
        <v>0</v>
      </c>
      <c r="O58" s="313"/>
      <c r="P58" s="54"/>
      <c r="R58" s="13"/>
      <c r="S58" s="438" t="str">
        <f t="shared" si="42"/>
        <v/>
      </c>
      <c r="T58" s="438" t="str">
        <f t="shared" si="43"/>
        <v/>
      </c>
    </row>
    <row r="59" spans="1:20" ht="21.95" customHeight="1" x14ac:dyDescent="0.15">
      <c r="A59" s="64"/>
      <c r="B59" s="65">
        <f t="shared" si="44"/>
        <v>0</v>
      </c>
      <c r="C59" s="65">
        <f t="shared" si="45"/>
        <v>0</v>
      </c>
      <c r="D59" s="67">
        <f t="shared" si="46"/>
        <v>0</v>
      </c>
      <c r="E59" s="313"/>
      <c r="F59" s="313"/>
      <c r="G59" s="67">
        <f t="shared" si="47"/>
        <v>0</v>
      </c>
      <c r="H59" s="313"/>
      <c r="I59" s="313"/>
      <c r="J59" s="68">
        <f t="shared" si="48"/>
        <v>0</v>
      </c>
      <c r="K59" s="100">
        <f t="shared" si="49"/>
        <v>0</v>
      </c>
      <c r="L59" s="313"/>
      <c r="M59" s="313"/>
      <c r="N59" s="67">
        <f t="shared" si="50"/>
        <v>0</v>
      </c>
      <c r="O59" s="313"/>
      <c r="P59" s="54"/>
      <c r="R59" s="13"/>
      <c r="S59" s="438" t="str">
        <f t="shared" si="42"/>
        <v/>
      </c>
      <c r="T59" s="438" t="str">
        <f t="shared" si="43"/>
        <v/>
      </c>
    </row>
    <row r="60" spans="1:20" ht="21.95" customHeight="1" x14ac:dyDescent="0.15">
      <c r="A60" s="64"/>
      <c r="B60" s="65">
        <f t="shared" si="44"/>
        <v>0</v>
      </c>
      <c r="C60" s="65">
        <f t="shared" si="45"/>
        <v>0</v>
      </c>
      <c r="D60" s="67">
        <f t="shared" si="46"/>
        <v>0</v>
      </c>
      <c r="E60" s="313"/>
      <c r="F60" s="313"/>
      <c r="G60" s="67">
        <f t="shared" si="47"/>
        <v>0</v>
      </c>
      <c r="H60" s="313"/>
      <c r="I60" s="313"/>
      <c r="J60" s="68">
        <f t="shared" si="48"/>
        <v>0</v>
      </c>
      <c r="K60" s="100">
        <f t="shared" si="49"/>
        <v>0</v>
      </c>
      <c r="L60" s="313"/>
      <c r="M60" s="313"/>
      <c r="N60" s="67">
        <f t="shared" si="50"/>
        <v>0</v>
      </c>
      <c r="O60" s="313"/>
      <c r="P60" s="54"/>
      <c r="R60" s="13"/>
      <c r="S60" s="438" t="str">
        <f t="shared" si="42"/>
        <v/>
      </c>
      <c r="T60" s="438" t="str">
        <f t="shared" si="43"/>
        <v/>
      </c>
    </row>
    <row r="61" spans="1:20" ht="21.95" customHeight="1" x14ac:dyDescent="0.15">
      <c r="A61" s="64"/>
      <c r="B61" s="65">
        <f t="shared" si="44"/>
        <v>0</v>
      </c>
      <c r="C61" s="65">
        <f t="shared" si="45"/>
        <v>0</v>
      </c>
      <c r="D61" s="67">
        <f t="shared" si="46"/>
        <v>0</v>
      </c>
      <c r="E61" s="313"/>
      <c r="F61" s="313"/>
      <c r="G61" s="67">
        <f t="shared" si="47"/>
        <v>0</v>
      </c>
      <c r="H61" s="313"/>
      <c r="I61" s="313"/>
      <c r="J61" s="68">
        <f t="shared" si="48"/>
        <v>0</v>
      </c>
      <c r="K61" s="100">
        <f t="shared" si="49"/>
        <v>0</v>
      </c>
      <c r="L61" s="313"/>
      <c r="M61" s="313"/>
      <c r="N61" s="67">
        <f t="shared" si="50"/>
        <v>0</v>
      </c>
      <c r="O61" s="313"/>
      <c r="P61" s="54"/>
      <c r="R61" s="13"/>
      <c r="S61" s="438" t="str">
        <f t="shared" si="42"/>
        <v/>
      </c>
      <c r="T61" s="438" t="str">
        <f t="shared" si="43"/>
        <v/>
      </c>
    </row>
    <row r="62" spans="1:20" ht="21.95" customHeight="1" x14ac:dyDescent="0.15">
      <c r="A62" s="64"/>
      <c r="B62" s="65">
        <f t="shared" si="44"/>
        <v>0</v>
      </c>
      <c r="C62" s="65">
        <f t="shared" si="45"/>
        <v>0</v>
      </c>
      <c r="D62" s="67">
        <f t="shared" si="46"/>
        <v>0</v>
      </c>
      <c r="E62" s="313"/>
      <c r="F62" s="313"/>
      <c r="G62" s="67">
        <f t="shared" si="47"/>
        <v>0</v>
      </c>
      <c r="H62" s="313"/>
      <c r="I62" s="313"/>
      <c r="J62" s="68">
        <f t="shared" si="48"/>
        <v>0</v>
      </c>
      <c r="K62" s="100">
        <f t="shared" si="49"/>
        <v>0</v>
      </c>
      <c r="L62" s="313"/>
      <c r="M62" s="313"/>
      <c r="N62" s="67">
        <f t="shared" si="50"/>
        <v>0</v>
      </c>
      <c r="O62" s="313"/>
      <c r="P62" s="54"/>
      <c r="R62" s="13"/>
      <c r="S62" s="438" t="str">
        <f t="shared" si="42"/>
        <v/>
      </c>
      <c r="T62" s="438" t="str">
        <f t="shared" si="43"/>
        <v/>
      </c>
    </row>
    <row r="63" spans="1:20" ht="21.95" customHeight="1" x14ac:dyDescent="0.15">
      <c r="A63" s="64"/>
      <c r="B63" s="65">
        <f t="shared" si="44"/>
        <v>0</v>
      </c>
      <c r="C63" s="65">
        <f t="shared" si="45"/>
        <v>0</v>
      </c>
      <c r="D63" s="67">
        <f t="shared" si="46"/>
        <v>0</v>
      </c>
      <c r="E63" s="313"/>
      <c r="F63" s="313"/>
      <c r="G63" s="67">
        <f t="shared" si="47"/>
        <v>0</v>
      </c>
      <c r="H63" s="313"/>
      <c r="I63" s="313"/>
      <c r="J63" s="68">
        <f t="shared" si="48"/>
        <v>0</v>
      </c>
      <c r="K63" s="100">
        <f t="shared" si="49"/>
        <v>0</v>
      </c>
      <c r="L63" s="313"/>
      <c r="M63" s="313"/>
      <c r="N63" s="67">
        <f t="shared" si="50"/>
        <v>0</v>
      </c>
      <c r="O63" s="313"/>
      <c r="P63" s="54"/>
      <c r="R63" s="13"/>
      <c r="S63" s="438" t="str">
        <f t="shared" si="42"/>
        <v/>
      </c>
      <c r="T63" s="438" t="str">
        <f t="shared" si="43"/>
        <v/>
      </c>
    </row>
    <row r="64" spans="1:20" ht="21.95" customHeight="1" x14ac:dyDescent="0.15">
      <c r="A64" s="64"/>
      <c r="B64" s="65">
        <f t="shared" si="44"/>
        <v>0</v>
      </c>
      <c r="C64" s="65">
        <f t="shared" si="45"/>
        <v>0</v>
      </c>
      <c r="D64" s="67">
        <f t="shared" si="46"/>
        <v>0</v>
      </c>
      <c r="E64" s="313"/>
      <c r="F64" s="313"/>
      <c r="G64" s="67">
        <f t="shared" si="47"/>
        <v>0</v>
      </c>
      <c r="H64" s="313"/>
      <c r="I64" s="313"/>
      <c r="J64" s="68">
        <f t="shared" si="48"/>
        <v>0</v>
      </c>
      <c r="K64" s="100">
        <f t="shared" si="49"/>
        <v>0</v>
      </c>
      <c r="L64" s="313"/>
      <c r="M64" s="313"/>
      <c r="N64" s="67">
        <f t="shared" si="50"/>
        <v>0</v>
      </c>
      <c r="O64" s="313"/>
      <c r="P64" s="54"/>
      <c r="R64" s="13"/>
      <c r="S64" s="438" t="str">
        <f t="shared" si="42"/>
        <v/>
      </c>
      <c r="T64" s="438" t="str">
        <f t="shared" si="43"/>
        <v/>
      </c>
    </row>
    <row r="65" spans="1:20" ht="21.95" customHeight="1" x14ac:dyDescent="0.15">
      <c r="A65" s="64"/>
      <c r="B65" s="65">
        <f t="shared" si="44"/>
        <v>0</v>
      </c>
      <c r="C65" s="65">
        <f t="shared" si="45"/>
        <v>0</v>
      </c>
      <c r="D65" s="67">
        <f t="shared" si="46"/>
        <v>0</v>
      </c>
      <c r="E65" s="313"/>
      <c r="F65" s="313"/>
      <c r="G65" s="67">
        <f t="shared" si="47"/>
        <v>0</v>
      </c>
      <c r="H65" s="313"/>
      <c r="I65" s="313"/>
      <c r="J65" s="68">
        <f t="shared" si="48"/>
        <v>0</v>
      </c>
      <c r="K65" s="100">
        <f t="shared" si="49"/>
        <v>0</v>
      </c>
      <c r="L65" s="313"/>
      <c r="M65" s="313"/>
      <c r="N65" s="67">
        <f t="shared" si="50"/>
        <v>0</v>
      </c>
      <c r="O65" s="313"/>
      <c r="P65" s="54"/>
      <c r="R65" s="13"/>
      <c r="S65" s="438" t="str">
        <f t="shared" si="42"/>
        <v/>
      </c>
      <c r="T65" s="438" t="str">
        <f t="shared" si="43"/>
        <v/>
      </c>
    </row>
    <row r="66" spans="1:20" ht="21.95" customHeight="1" x14ac:dyDescent="0.15">
      <c r="A66" s="64"/>
      <c r="B66" s="65">
        <f t="shared" si="44"/>
        <v>0</v>
      </c>
      <c r="C66" s="65">
        <f t="shared" si="45"/>
        <v>0</v>
      </c>
      <c r="D66" s="67">
        <f t="shared" si="46"/>
        <v>0</v>
      </c>
      <c r="E66" s="313"/>
      <c r="F66" s="313"/>
      <c r="G66" s="67">
        <f t="shared" si="47"/>
        <v>0</v>
      </c>
      <c r="H66" s="313"/>
      <c r="I66" s="313"/>
      <c r="J66" s="68">
        <f t="shared" si="48"/>
        <v>0</v>
      </c>
      <c r="K66" s="100">
        <f t="shared" si="49"/>
        <v>0</v>
      </c>
      <c r="L66" s="313"/>
      <c r="M66" s="313"/>
      <c r="N66" s="67">
        <f t="shared" si="50"/>
        <v>0</v>
      </c>
      <c r="O66" s="313"/>
      <c r="P66" s="54"/>
      <c r="R66" s="13"/>
      <c r="S66" s="438" t="str">
        <f t="shared" si="42"/>
        <v/>
      </c>
      <c r="T66" s="438" t="str">
        <f t="shared" si="43"/>
        <v/>
      </c>
    </row>
    <row r="67" spans="1:20" ht="21.95" customHeight="1" x14ac:dyDescent="0.15">
      <c r="A67" s="64"/>
      <c r="B67" s="65">
        <f t="shared" si="44"/>
        <v>0</v>
      </c>
      <c r="C67" s="65">
        <f t="shared" si="45"/>
        <v>0</v>
      </c>
      <c r="D67" s="67">
        <f t="shared" si="46"/>
        <v>0</v>
      </c>
      <c r="E67" s="313"/>
      <c r="F67" s="313"/>
      <c r="G67" s="67">
        <f t="shared" si="47"/>
        <v>0</v>
      </c>
      <c r="H67" s="313"/>
      <c r="I67" s="313"/>
      <c r="J67" s="68">
        <f t="shared" si="48"/>
        <v>0</v>
      </c>
      <c r="K67" s="100">
        <f t="shared" si="49"/>
        <v>0</v>
      </c>
      <c r="L67" s="313"/>
      <c r="M67" s="313"/>
      <c r="N67" s="67">
        <f t="shared" si="50"/>
        <v>0</v>
      </c>
      <c r="O67" s="313"/>
      <c r="P67" s="54"/>
      <c r="R67" s="13"/>
      <c r="S67" s="438" t="str">
        <f t="shared" si="42"/>
        <v/>
      </c>
      <c r="T67" s="438" t="str">
        <f t="shared" si="43"/>
        <v/>
      </c>
    </row>
    <row r="68" spans="1:20" ht="21.95" customHeight="1" x14ac:dyDescent="0.15">
      <c r="A68" s="64"/>
      <c r="B68" s="65">
        <f t="shared" si="44"/>
        <v>0</v>
      </c>
      <c r="C68" s="65">
        <f t="shared" si="45"/>
        <v>0</v>
      </c>
      <c r="D68" s="67">
        <f t="shared" si="46"/>
        <v>0</v>
      </c>
      <c r="E68" s="313"/>
      <c r="F68" s="313"/>
      <c r="G68" s="67">
        <f t="shared" si="47"/>
        <v>0</v>
      </c>
      <c r="H68" s="313"/>
      <c r="I68" s="313"/>
      <c r="J68" s="68">
        <f t="shared" si="48"/>
        <v>0</v>
      </c>
      <c r="K68" s="100">
        <f t="shared" si="49"/>
        <v>0</v>
      </c>
      <c r="L68" s="313"/>
      <c r="M68" s="313"/>
      <c r="N68" s="67">
        <f t="shared" si="50"/>
        <v>0</v>
      </c>
      <c r="O68" s="313"/>
      <c r="P68" s="54"/>
      <c r="R68" s="13"/>
      <c r="S68" s="438" t="str">
        <f t="shared" si="42"/>
        <v/>
      </c>
      <c r="T68" s="438" t="str">
        <f t="shared" si="43"/>
        <v/>
      </c>
    </row>
    <row r="69" spans="1:20" ht="21.95" customHeight="1" x14ac:dyDescent="0.15">
      <c r="A69" s="64"/>
      <c r="B69" s="65">
        <f t="shared" si="44"/>
        <v>0</v>
      </c>
      <c r="C69" s="65">
        <f t="shared" si="45"/>
        <v>0</v>
      </c>
      <c r="D69" s="67">
        <f t="shared" si="46"/>
        <v>0</v>
      </c>
      <c r="E69" s="313"/>
      <c r="F69" s="313"/>
      <c r="G69" s="67">
        <f t="shared" si="47"/>
        <v>0</v>
      </c>
      <c r="H69" s="313"/>
      <c r="I69" s="313"/>
      <c r="J69" s="68">
        <f t="shared" si="48"/>
        <v>0</v>
      </c>
      <c r="K69" s="100">
        <f t="shared" si="49"/>
        <v>0</v>
      </c>
      <c r="L69" s="313"/>
      <c r="M69" s="313"/>
      <c r="N69" s="67">
        <f t="shared" si="50"/>
        <v>0</v>
      </c>
      <c r="O69" s="313"/>
      <c r="P69" s="54"/>
      <c r="R69" s="13"/>
      <c r="S69" s="438" t="str">
        <f t="shared" si="42"/>
        <v/>
      </c>
      <c r="T69" s="438" t="str">
        <f t="shared" si="43"/>
        <v/>
      </c>
    </row>
    <row r="70" spans="1:20" ht="21.95" customHeight="1" x14ac:dyDescent="0.15">
      <c r="A70" s="64"/>
      <c r="B70" s="65">
        <f t="shared" si="44"/>
        <v>0</v>
      </c>
      <c r="C70" s="65">
        <f t="shared" si="45"/>
        <v>0</v>
      </c>
      <c r="D70" s="67">
        <f t="shared" si="46"/>
        <v>0</v>
      </c>
      <c r="E70" s="313"/>
      <c r="F70" s="313"/>
      <c r="G70" s="67">
        <f t="shared" si="47"/>
        <v>0</v>
      </c>
      <c r="H70" s="313"/>
      <c r="I70" s="313"/>
      <c r="J70" s="68">
        <f t="shared" si="48"/>
        <v>0</v>
      </c>
      <c r="K70" s="100">
        <f t="shared" si="49"/>
        <v>0</v>
      </c>
      <c r="L70" s="313"/>
      <c r="M70" s="313"/>
      <c r="N70" s="67">
        <f t="shared" si="50"/>
        <v>0</v>
      </c>
      <c r="O70" s="313"/>
      <c r="P70" s="54"/>
      <c r="R70" s="13"/>
      <c r="S70" s="438" t="str">
        <f t="shared" si="42"/>
        <v/>
      </c>
      <c r="T70" s="438" t="str">
        <f t="shared" si="43"/>
        <v/>
      </c>
    </row>
    <row r="71" spans="1:20" ht="21.95" customHeight="1" x14ac:dyDescent="0.15">
      <c r="A71" s="64"/>
      <c r="B71" s="65">
        <f t="shared" si="44"/>
        <v>0</v>
      </c>
      <c r="C71" s="65">
        <f t="shared" si="45"/>
        <v>0</v>
      </c>
      <c r="D71" s="67">
        <f t="shared" si="46"/>
        <v>0</v>
      </c>
      <c r="E71" s="313"/>
      <c r="F71" s="313"/>
      <c r="G71" s="67">
        <f t="shared" si="47"/>
        <v>0</v>
      </c>
      <c r="H71" s="313"/>
      <c r="I71" s="313"/>
      <c r="J71" s="68">
        <f t="shared" si="48"/>
        <v>0</v>
      </c>
      <c r="K71" s="100">
        <f t="shared" si="49"/>
        <v>0</v>
      </c>
      <c r="L71" s="313"/>
      <c r="M71" s="313"/>
      <c r="N71" s="67">
        <f t="shared" si="50"/>
        <v>0</v>
      </c>
      <c r="O71" s="313"/>
      <c r="P71" s="54"/>
      <c r="R71" s="13"/>
      <c r="S71" s="438" t="str">
        <f t="shared" si="42"/>
        <v/>
      </c>
      <c r="T71" s="438" t="str">
        <f t="shared" si="43"/>
        <v/>
      </c>
    </row>
    <row r="72" spans="1:20" ht="21.95" customHeight="1" x14ac:dyDescent="0.15">
      <c r="A72" s="64"/>
      <c r="B72" s="65">
        <f t="shared" si="44"/>
        <v>0</v>
      </c>
      <c r="C72" s="65">
        <f t="shared" si="45"/>
        <v>0</v>
      </c>
      <c r="D72" s="67">
        <f t="shared" si="46"/>
        <v>0</v>
      </c>
      <c r="E72" s="313"/>
      <c r="F72" s="313"/>
      <c r="G72" s="67">
        <f t="shared" si="47"/>
        <v>0</v>
      </c>
      <c r="H72" s="313"/>
      <c r="I72" s="313"/>
      <c r="J72" s="68">
        <f t="shared" si="48"/>
        <v>0</v>
      </c>
      <c r="K72" s="100">
        <f t="shared" si="49"/>
        <v>0</v>
      </c>
      <c r="L72" s="313"/>
      <c r="M72" s="313"/>
      <c r="N72" s="67">
        <f t="shared" si="50"/>
        <v>0</v>
      </c>
      <c r="O72" s="313"/>
      <c r="P72" s="54"/>
      <c r="R72" s="13"/>
      <c r="S72" s="438" t="str">
        <f t="shared" si="42"/>
        <v/>
      </c>
      <c r="T72" s="438" t="str">
        <f t="shared" si="43"/>
        <v/>
      </c>
    </row>
    <row r="73" spans="1:20" ht="21.95" customHeight="1" thickBot="1" x14ac:dyDescent="0.2">
      <c r="A73" s="66"/>
      <c r="B73" s="172">
        <f t="shared" si="44"/>
        <v>0</v>
      </c>
      <c r="C73" s="172">
        <f t="shared" si="45"/>
        <v>0</v>
      </c>
      <c r="D73" s="173">
        <f t="shared" si="46"/>
        <v>0</v>
      </c>
      <c r="E73" s="42"/>
      <c r="F73" s="42"/>
      <c r="G73" s="173">
        <f t="shared" si="47"/>
        <v>0</v>
      </c>
      <c r="H73" s="42"/>
      <c r="I73" s="42"/>
      <c r="J73" s="185">
        <f t="shared" si="48"/>
        <v>0</v>
      </c>
      <c r="K73" s="187">
        <f t="shared" si="49"/>
        <v>0</v>
      </c>
      <c r="L73" s="42"/>
      <c r="M73" s="42"/>
      <c r="N73" s="173">
        <f t="shared" si="50"/>
        <v>0</v>
      </c>
      <c r="O73" s="42"/>
      <c r="P73" s="51"/>
      <c r="R73" s="13"/>
      <c r="S73" s="438" t="str">
        <f t="shared" si="42"/>
        <v/>
      </c>
      <c r="T73" s="438" t="str">
        <f t="shared" si="43"/>
        <v/>
      </c>
    </row>
  </sheetData>
  <sheetProtection algorithmName="SHA-512" hashValue="cKCmx1a3Gt0v9F8XE/IoR1wROnaz1bvm6l+N0dVPaScWgy2Ip9Zte2f6anjDMhIri3IUfHUrpeKvwMleH//yFw==" saltValue="aiQ6NYaht23fUUUY+J5LFQ==" spinCount="100000" sheet="1" objects="1" scenarios="1" selectLockedCells="1"/>
  <mergeCells count="17">
    <mergeCell ref="O41:O42"/>
    <mergeCell ref="A3:F3"/>
    <mergeCell ref="A1:Q1"/>
    <mergeCell ref="P41:P42"/>
    <mergeCell ref="K41:K42"/>
    <mergeCell ref="A4:A5"/>
    <mergeCell ref="B4:I4"/>
    <mergeCell ref="K40:P40"/>
    <mergeCell ref="J4:Q4"/>
    <mergeCell ref="N39:P39"/>
    <mergeCell ref="A40:A42"/>
    <mergeCell ref="B40:J40"/>
    <mergeCell ref="A39:F39"/>
    <mergeCell ref="B41:D41"/>
    <mergeCell ref="E41:G41"/>
    <mergeCell ref="H41:J41"/>
    <mergeCell ref="L41:N41"/>
  </mergeCells>
  <phoneticPr fontId="37" type="noConversion"/>
  <pageMargins left="0.25" right="0.25" top="0.75" bottom="0.75" header="0.3" footer="0.3"/>
  <pageSetup paperSize="9" scale="65" fitToHeight="0" orientation="portrait" horizontalDpi="300" verticalDpi="300" r:id="rId1"/>
  <headerFooter alignWithMargins="0">
    <oddHeader>&amp;R&amp;F</oddHeader>
  </headerFooter>
  <rowBreaks count="1" manualBreakCount="1">
    <brk id="37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T106"/>
  <sheetViews>
    <sheetView showGridLines="0" zoomScale="70" zoomScaleNormal="70" zoomScaleSheetLayoutView="85" workbookViewId="0">
      <selection activeCell="A6" sqref="A6"/>
    </sheetView>
  </sheetViews>
  <sheetFormatPr defaultColWidth="9.109375" defaultRowHeight="14.25" x14ac:dyDescent="0.15"/>
  <cols>
    <col min="1" max="1" width="8.109375" style="1" customWidth="1"/>
    <col min="2" max="12" width="10.21875" style="1" customWidth="1"/>
    <col min="13" max="13" width="9.109375" style="1" bestFit="1" customWidth="1"/>
    <col min="14" max="254" width="9.109375" style="1"/>
  </cols>
  <sheetData>
    <row r="1" spans="1:23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1:23" ht="24.75" customHeight="1" x14ac:dyDescent="0.15">
      <c r="A2" s="554" t="s">
        <v>318</v>
      </c>
      <c r="B2" s="554"/>
      <c r="C2" s="554"/>
    </row>
    <row r="3" spans="1:23" ht="30.75" customHeight="1" thickBot="1" x14ac:dyDescent="0.2">
      <c r="A3" s="541" t="s">
        <v>319</v>
      </c>
      <c r="B3" s="541"/>
      <c r="C3" s="541"/>
      <c r="D3" s="541"/>
      <c r="K3" s="542" t="s">
        <v>147</v>
      </c>
      <c r="L3" s="542"/>
      <c r="N3" s="432" t="s">
        <v>359</v>
      </c>
      <c r="O3" s="432"/>
      <c r="P3" s="432"/>
      <c r="Q3" s="432"/>
      <c r="R3" s="432"/>
      <c r="S3" s="432"/>
      <c r="T3" s="432"/>
      <c r="U3" s="432"/>
      <c r="V3" s="432"/>
      <c r="W3" s="432"/>
    </row>
    <row r="4" spans="1:23" ht="30" customHeight="1" thickBot="1" x14ac:dyDescent="0.2">
      <c r="A4" s="57" t="s">
        <v>224</v>
      </c>
      <c r="B4" s="58" t="s">
        <v>242</v>
      </c>
      <c r="C4" s="101" t="s">
        <v>195</v>
      </c>
      <c r="D4" s="101" t="s">
        <v>197</v>
      </c>
      <c r="E4" s="101" t="s">
        <v>78</v>
      </c>
      <c r="F4" s="101" t="s">
        <v>98</v>
      </c>
      <c r="G4" s="101" t="s">
        <v>109</v>
      </c>
      <c r="H4" s="101" t="s">
        <v>83</v>
      </c>
      <c r="I4" s="101" t="s">
        <v>106</v>
      </c>
      <c r="J4" s="101" t="s">
        <v>108</v>
      </c>
      <c r="K4" s="101" t="s">
        <v>85</v>
      </c>
      <c r="L4" s="102" t="s">
        <v>120</v>
      </c>
      <c r="N4" s="449" t="s">
        <v>195</v>
      </c>
      <c r="O4" s="449" t="s">
        <v>197</v>
      </c>
      <c r="P4" s="449" t="s">
        <v>78</v>
      </c>
      <c r="Q4" s="449" t="s">
        <v>98</v>
      </c>
      <c r="R4" s="449" t="s">
        <v>109</v>
      </c>
      <c r="S4" s="449" t="s">
        <v>83</v>
      </c>
      <c r="T4" s="449" t="s">
        <v>106</v>
      </c>
      <c r="U4" s="449" t="s">
        <v>108</v>
      </c>
      <c r="V4" s="449" t="s">
        <v>85</v>
      </c>
      <c r="W4" s="449" t="s">
        <v>120</v>
      </c>
    </row>
    <row r="5" spans="1:23" ht="21.75" customHeight="1" thickTop="1" x14ac:dyDescent="0.15">
      <c r="A5" s="61" t="s">
        <v>243</v>
      </c>
      <c r="B5" s="62">
        <f t="shared" ref="B5:B19" si="0">SUM(C5:L5)</f>
        <v>325</v>
      </c>
      <c r="C5" s="62">
        <f t="shared" ref="C5:L5" si="1">SUM(C6:C35)</f>
        <v>131</v>
      </c>
      <c r="D5" s="62">
        <f t="shared" si="1"/>
        <v>59</v>
      </c>
      <c r="E5" s="62">
        <f t="shared" si="1"/>
        <v>57</v>
      </c>
      <c r="F5" s="62">
        <f t="shared" si="1"/>
        <v>31</v>
      </c>
      <c r="G5" s="62">
        <f t="shared" si="1"/>
        <v>23</v>
      </c>
      <c r="H5" s="62">
        <f t="shared" si="1"/>
        <v>16</v>
      </c>
      <c r="I5" s="62">
        <f t="shared" si="1"/>
        <v>5</v>
      </c>
      <c r="J5" s="62">
        <f t="shared" si="1"/>
        <v>3</v>
      </c>
      <c r="K5" s="62">
        <f t="shared" si="1"/>
        <v>0</v>
      </c>
      <c r="L5" s="63">
        <f t="shared" si="1"/>
        <v>0</v>
      </c>
      <c r="N5" s="432" t="str">
        <f t="shared" ref="N5:N35" si="2">IF((C5*1)&lt;=C39,"","오류")</f>
        <v/>
      </c>
      <c r="O5" s="432" t="str">
        <f t="shared" ref="O5:O35" si="3">IF((D5*5)&lt;=D39,"","오류")</f>
        <v/>
      </c>
      <c r="P5" s="432" t="str">
        <f t="shared" ref="P5:P35" si="4">IF((E5*10)&lt;=E39,"","오류")</f>
        <v/>
      </c>
      <c r="Q5" s="432" t="str">
        <f t="shared" ref="Q5:Q35" si="5">IF((F5*20)&lt;=F39,"","오류")</f>
        <v/>
      </c>
      <c r="R5" s="432" t="str">
        <f t="shared" ref="R5:R35" si="6">IF((G5*30)&lt;=G39,"","오류")</f>
        <v/>
      </c>
      <c r="S5" s="432" t="str">
        <f t="shared" ref="S5:S35" si="7">IF((H5*50)&lt;=H39,"","오류")</f>
        <v/>
      </c>
      <c r="T5" s="432" t="str">
        <f t="shared" ref="T5:T35" si="8">IF((I5*100)&lt;=I39,"","오류")</f>
        <v/>
      </c>
      <c r="U5" s="432" t="str">
        <f t="shared" ref="U5:U35" si="9">IF((J5*300)&lt;=J39,"","오류")</f>
        <v/>
      </c>
      <c r="V5" s="432" t="str">
        <f t="shared" ref="V5:V35" si="10">IF((K5*500)&lt;=K39,"","오류")</f>
        <v/>
      </c>
      <c r="W5" s="432" t="str">
        <f t="shared" ref="W5:W35" si="11">IF((L5*1000)&lt;=L39,"","오류")</f>
        <v/>
      </c>
    </row>
    <row r="6" spans="1:23" ht="21.75" customHeight="1" x14ac:dyDescent="0.15">
      <c r="A6" s="64" t="s">
        <v>395</v>
      </c>
      <c r="B6" s="65">
        <f t="shared" si="0"/>
        <v>17</v>
      </c>
      <c r="C6" s="312">
        <v>9</v>
      </c>
      <c r="D6" s="312">
        <v>3</v>
      </c>
      <c r="E6" s="312">
        <v>2</v>
      </c>
      <c r="F6" s="312">
        <v>0</v>
      </c>
      <c r="G6" s="312">
        <v>1</v>
      </c>
      <c r="H6" s="312">
        <v>2</v>
      </c>
      <c r="I6" s="312">
        <v>0</v>
      </c>
      <c r="J6" s="312">
        <v>0</v>
      </c>
      <c r="K6" s="312">
        <v>0</v>
      </c>
      <c r="L6" s="314">
        <v>0</v>
      </c>
      <c r="N6" s="432" t="str">
        <f t="shared" si="2"/>
        <v/>
      </c>
      <c r="O6" s="432" t="str">
        <f t="shared" si="3"/>
        <v/>
      </c>
      <c r="P6" s="432" t="str">
        <f t="shared" si="4"/>
        <v/>
      </c>
      <c r="Q6" s="432" t="str">
        <f t="shared" si="5"/>
        <v/>
      </c>
      <c r="R6" s="432" t="str">
        <f t="shared" si="6"/>
        <v/>
      </c>
      <c r="S6" s="432" t="str">
        <f t="shared" si="7"/>
        <v/>
      </c>
      <c r="T6" s="432" t="str">
        <f t="shared" si="8"/>
        <v/>
      </c>
      <c r="U6" s="432" t="str">
        <f t="shared" si="9"/>
        <v/>
      </c>
      <c r="V6" s="432" t="str">
        <f t="shared" si="10"/>
        <v/>
      </c>
      <c r="W6" s="432" t="str">
        <f t="shared" si="11"/>
        <v/>
      </c>
    </row>
    <row r="7" spans="1:23" ht="21.75" customHeight="1" x14ac:dyDescent="0.15">
      <c r="A7" s="64" t="s">
        <v>396</v>
      </c>
      <c r="B7" s="65">
        <f t="shared" si="0"/>
        <v>48</v>
      </c>
      <c r="C7" s="313">
        <v>16</v>
      </c>
      <c r="D7" s="313">
        <v>6</v>
      </c>
      <c r="E7" s="313">
        <v>5</v>
      </c>
      <c r="F7" s="313">
        <v>9</v>
      </c>
      <c r="G7" s="313">
        <v>8</v>
      </c>
      <c r="H7" s="313">
        <v>2</v>
      </c>
      <c r="I7" s="313">
        <v>2</v>
      </c>
      <c r="J7" s="313">
        <v>0</v>
      </c>
      <c r="K7" s="313">
        <v>0</v>
      </c>
      <c r="L7" s="54">
        <v>0</v>
      </c>
      <c r="N7" s="432" t="str">
        <f t="shared" si="2"/>
        <v/>
      </c>
      <c r="O7" s="432" t="str">
        <f t="shared" si="3"/>
        <v/>
      </c>
      <c r="P7" s="432" t="str">
        <f t="shared" si="4"/>
        <v/>
      </c>
      <c r="Q7" s="432" t="str">
        <f t="shared" si="5"/>
        <v/>
      </c>
      <c r="R7" s="432" t="str">
        <f t="shared" si="6"/>
        <v/>
      </c>
      <c r="S7" s="432" t="str">
        <f t="shared" si="7"/>
        <v/>
      </c>
      <c r="T7" s="432" t="str">
        <f t="shared" si="8"/>
        <v/>
      </c>
      <c r="U7" s="432" t="str">
        <f t="shared" si="9"/>
        <v/>
      </c>
      <c r="V7" s="432" t="str">
        <f t="shared" si="10"/>
        <v/>
      </c>
      <c r="W7" s="432" t="str">
        <f t="shared" si="11"/>
        <v/>
      </c>
    </row>
    <row r="8" spans="1:23" ht="21.75" customHeight="1" x14ac:dyDescent="0.15">
      <c r="A8" s="64" t="s">
        <v>397</v>
      </c>
      <c r="B8" s="65">
        <f t="shared" si="0"/>
        <v>18</v>
      </c>
      <c r="C8" s="313">
        <v>12</v>
      </c>
      <c r="D8" s="313">
        <v>2</v>
      </c>
      <c r="E8" s="313">
        <v>2</v>
      </c>
      <c r="F8" s="313">
        <v>2</v>
      </c>
      <c r="G8" s="313">
        <v>0</v>
      </c>
      <c r="H8" s="313">
        <v>0</v>
      </c>
      <c r="I8" s="313">
        <v>0</v>
      </c>
      <c r="J8" s="313">
        <v>0</v>
      </c>
      <c r="K8" s="313">
        <v>0</v>
      </c>
      <c r="L8" s="54">
        <v>0</v>
      </c>
      <c r="N8" s="432" t="str">
        <f t="shared" si="2"/>
        <v/>
      </c>
      <c r="O8" s="432" t="str">
        <f t="shared" si="3"/>
        <v/>
      </c>
      <c r="P8" s="432" t="str">
        <f t="shared" si="4"/>
        <v/>
      </c>
      <c r="Q8" s="432" t="str">
        <f t="shared" si="5"/>
        <v/>
      </c>
      <c r="R8" s="432" t="str">
        <f t="shared" si="6"/>
        <v/>
      </c>
      <c r="S8" s="432" t="str">
        <f t="shared" si="7"/>
        <v/>
      </c>
      <c r="T8" s="432" t="str">
        <f t="shared" si="8"/>
        <v/>
      </c>
      <c r="U8" s="432" t="str">
        <f t="shared" si="9"/>
        <v/>
      </c>
      <c r="V8" s="432" t="str">
        <f t="shared" si="10"/>
        <v/>
      </c>
      <c r="W8" s="432" t="str">
        <f t="shared" si="11"/>
        <v/>
      </c>
    </row>
    <row r="9" spans="1:23" ht="21.75" customHeight="1" x14ac:dyDescent="0.15">
      <c r="A9" s="64" t="s">
        <v>398</v>
      </c>
      <c r="B9" s="65">
        <f t="shared" si="0"/>
        <v>24</v>
      </c>
      <c r="C9" s="312">
        <v>5</v>
      </c>
      <c r="D9" s="312">
        <v>5</v>
      </c>
      <c r="E9" s="312">
        <v>7</v>
      </c>
      <c r="F9" s="312">
        <v>3</v>
      </c>
      <c r="G9" s="312">
        <v>2</v>
      </c>
      <c r="H9" s="312">
        <v>1</v>
      </c>
      <c r="I9" s="312">
        <v>0</v>
      </c>
      <c r="J9" s="312">
        <v>1</v>
      </c>
      <c r="K9" s="312">
        <v>0</v>
      </c>
      <c r="L9" s="314">
        <v>0</v>
      </c>
      <c r="N9" s="432" t="str">
        <f t="shared" si="2"/>
        <v/>
      </c>
      <c r="O9" s="432" t="str">
        <f t="shared" si="3"/>
        <v/>
      </c>
      <c r="P9" s="432" t="str">
        <f t="shared" si="4"/>
        <v/>
      </c>
      <c r="Q9" s="432" t="str">
        <f t="shared" si="5"/>
        <v/>
      </c>
      <c r="R9" s="432" t="str">
        <f t="shared" si="6"/>
        <v/>
      </c>
      <c r="S9" s="432" t="str">
        <f t="shared" si="7"/>
        <v/>
      </c>
      <c r="T9" s="432" t="str">
        <f t="shared" si="8"/>
        <v/>
      </c>
      <c r="U9" s="432" t="str">
        <f t="shared" si="9"/>
        <v/>
      </c>
      <c r="V9" s="432" t="str">
        <f t="shared" si="10"/>
        <v/>
      </c>
      <c r="W9" s="432" t="str">
        <f t="shared" si="11"/>
        <v/>
      </c>
    </row>
    <row r="10" spans="1:23" ht="21.75" customHeight="1" x14ac:dyDescent="0.15">
      <c r="A10" s="64" t="s">
        <v>399</v>
      </c>
      <c r="B10" s="65">
        <f t="shared" si="0"/>
        <v>38</v>
      </c>
      <c r="C10" s="313">
        <v>14</v>
      </c>
      <c r="D10" s="313">
        <v>10</v>
      </c>
      <c r="E10" s="313">
        <v>7</v>
      </c>
      <c r="F10" s="313">
        <v>5</v>
      </c>
      <c r="G10" s="313">
        <v>1</v>
      </c>
      <c r="H10" s="313">
        <v>1</v>
      </c>
      <c r="I10" s="313">
        <v>0</v>
      </c>
      <c r="J10" s="313">
        <v>0</v>
      </c>
      <c r="K10" s="313">
        <v>0</v>
      </c>
      <c r="L10" s="54">
        <v>0</v>
      </c>
      <c r="N10" s="432" t="str">
        <f t="shared" si="2"/>
        <v/>
      </c>
      <c r="O10" s="432" t="str">
        <f t="shared" si="3"/>
        <v/>
      </c>
      <c r="P10" s="432" t="str">
        <f t="shared" si="4"/>
        <v/>
      </c>
      <c r="Q10" s="432" t="str">
        <f t="shared" si="5"/>
        <v/>
      </c>
      <c r="R10" s="432" t="str">
        <f t="shared" si="6"/>
        <v/>
      </c>
      <c r="S10" s="432" t="str">
        <f t="shared" si="7"/>
        <v/>
      </c>
      <c r="T10" s="432" t="str">
        <f t="shared" si="8"/>
        <v/>
      </c>
      <c r="U10" s="432" t="str">
        <f t="shared" si="9"/>
        <v/>
      </c>
      <c r="V10" s="432" t="str">
        <f t="shared" si="10"/>
        <v/>
      </c>
      <c r="W10" s="432" t="str">
        <f t="shared" si="11"/>
        <v/>
      </c>
    </row>
    <row r="11" spans="1:23" ht="21.75" customHeight="1" x14ac:dyDescent="0.15">
      <c r="A11" s="64" t="s">
        <v>400</v>
      </c>
      <c r="B11" s="65">
        <f t="shared" si="0"/>
        <v>50</v>
      </c>
      <c r="C11" s="313">
        <v>24</v>
      </c>
      <c r="D11" s="313">
        <v>8</v>
      </c>
      <c r="E11" s="313">
        <v>9</v>
      </c>
      <c r="F11" s="313">
        <v>3</v>
      </c>
      <c r="G11" s="313">
        <v>2</v>
      </c>
      <c r="H11" s="313">
        <v>3</v>
      </c>
      <c r="I11" s="313">
        <v>0</v>
      </c>
      <c r="J11" s="313">
        <v>1</v>
      </c>
      <c r="K11" s="313">
        <v>0</v>
      </c>
      <c r="L11" s="54">
        <v>0</v>
      </c>
      <c r="N11" s="432" t="str">
        <f t="shared" si="2"/>
        <v/>
      </c>
      <c r="O11" s="432" t="str">
        <f t="shared" si="3"/>
        <v/>
      </c>
      <c r="P11" s="432" t="str">
        <f t="shared" si="4"/>
        <v/>
      </c>
      <c r="Q11" s="432" t="str">
        <f t="shared" si="5"/>
        <v/>
      </c>
      <c r="R11" s="432" t="str">
        <f t="shared" si="6"/>
        <v/>
      </c>
      <c r="S11" s="432" t="str">
        <f t="shared" si="7"/>
        <v/>
      </c>
      <c r="T11" s="432" t="str">
        <f t="shared" si="8"/>
        <v/>
      </c>
      <c r="U11" s="432" t="str">
        <f t="shared" si="9"/>
        <v/>
      </c>
      <c r="V11" s="432" t="str">
        <f t="shared" si="10"/>
        <v/>
      </c>
      <c r="W11" s="432" t="str">
        <f t="shared" si="11"/>
        <v/>
      </c>
    </row>
    <row r="12" spans="1:23" ht="21.75" customHeight="1" x14ac:dyDescent="0.15">
      <c r="A12" s="64" t="s">
        <v>401</v>
      </c>
      <c r="B12" s="65">
        <f t="shared" si="0"/>
        <v>18</v>
      </c>
      <c r="C12" s="313">
        <v>7</v>
      </c>
      <c r="D12" s="313">
        <v>3</v>
      </c>
      <c r="E12" s="313">
        <v>2</v>
      </c>
      <c r="F12" s="313">
        <v>1</v>
      </c>
      <c r="G12" s="313">
        <v>2</v>
      </c>
      <c r="H12" s="313">
        <v>1</v>
      </c>
      <c r="I12" s="313">
        <v>2</v>
      </c>
      <c r="J12" s="313">
        <v>0</v>
      </c>
      <c r="K12" s="313">
        <v>0</v>
      </c>
      <c r="L12" s="54">
        <v>0</v>
      </c>
      <c r="N12" s="432" t="str">
        <f t="shared" si="2"/>
        <v/>
      </c>
      <c r="O12" s="432" t="str">
        <f t="shared" si="3"/>
        <v/>
      </c>
      <c r="P12" s="432" t="str">
        <f t="shared" si="4"/>
        <v/>
      </c>
      <c r="Q12" s="432" t="str">
        <f t="shared" si="5"/>
        <v/>
      </c>
      <c r="R12" s="432" t="str">
        <f t="shared" si="6"/>
        <v/>
      </c>
      <c r="S12" s="432" t="str">
        <f t="shared" si="7"/>
        <v/>
      </c>
      <c r="T12" s="432" t="str">
        <f t="shared" si="8"/>
        <v/>
      </c>
      <c r="U12" s="432" t="str">
        <f t="shared" si="9"/>
        <v/>
      </c>
      <c r="V12" s="432" t="str">
        <f t="shared" si="10"/>
        <v/>
      </c>
      <c r="W12" s="432" t="str">
        <f t="shared" si="11"/>
        <v/>
      </c>
    </row>
    <row r="13" spans="1:23" ht="21.75" customHeight="1" x14ac:dyDescent="0.15">
      <c r="A13" s="64" t="s">
        <v>402</v>
      </c>
      <c r="B13" s="65">
        <f t="shared" si="0"/>
        <v>16</v>
      </c>
      <c r="C13" s="313">
        <v>8</v>
      </c>
      <c r="D13" s="313">
        <v>2</v>
      </c>
      <c r="E13" s="313">
        <v>3</v>
      </c>
      <c r="F13" s="313">
        <v>1</v>
      </c>
      <c r="G13" s="313">
        <v>0</v>
      </c>
      <c r="H13" s="313">
        <v>2</v>
      </c>
      <c r="I13" s="313">
        <v>0</v>
      </c>
      <c r="J13" s="313">
        <v>0</v>
      </c>
      <c r="K13" s="313">
        <v>0</v>
      </c>
      <c r="L13" s="54">
        <v>0</v>
      </c>
      <c r="N13" s="432" t="str">
        <f t="shared" si="2"/>
        <v/>
      </c>
      <c r="O13" s="432" t="str">
        <f t="shared" si="3"/>
        <v/>
      </c>
      <c r="P13" s="432" t="str">
        <f t="shared" si="4"/>
        <v/>
      </c>
      <c r="Q13" s="432" t="str">
        <f t="shared" si="5"/>
        <v/>
      </c>
      <c r="R13" s="432" t="str">
        <f t="shared" si="6"/>
        <v/>
      </c>
      <c r="S13" s="432" t="str">
        <f t="shared" si="7"/>
        <v/>
      </c>
      <c r="T13" s="432" t="str">
        <f t="shared" si="8"/>
        <v/>
      </c>
      <c r="U13" s="432" t="str">
        <f t="shared" si="9"/>
        <v/>
      </c>
      <c r="V13" s="432" t="str">
        <f t="shared" si="10"/>
        <v/>
      </c>
      <c r="W13" s="432" t="str">
        <f t="shared" si="11"/>
        <v/>
      </c>
    </row>
    <row r="14" spans="1:23" ht="21.75" customHeight="1" x14ac:dyDescent="0.15">
      <c r="A14" s="64" t="s">
        <v>403</v>
      </c>
      <c r="B14" s="65">
        <f t="shared" si="0"/>
        <v>52</v>
      </c>
      <c r="C14" s="313">
        <v>20</v>
      </c>
      <c r="D14" s="313">
        <v>10</v>
      </c>
      <c r="E14" s="313">
        <v>11</v>
      </c>
      <c r="F14" s="313">
        <v>5</v>
      </c>
      <c r="G14" s="313">
        <v>3</v>
      </c>
      <c r="H14" s="313">
        <v>2</v>
      </c>
      <c r="I14" s="313">
        <v>1</v>
      </c>
      <c r="J14" s="313">
        <v>0</v>
      </c>
      <c r="K14" s="313">
        <v>0</v>
      </c>
      <c r="L14" s="54">
        <v>0</v>
      </c>
      <c r="N14" s="432" t="str">
        <f t="shared" si="2"/>
        <v/>
      </c>
      <c r="O14" s="432" t="str">
        <f t="shared" si="3"/>
        <v/>
      </c>
      <c r="P14" s="432" t="str">
        <f t="shared" si="4"/>
        <v/>
      </c>
      <c r="Q14" s="432" t="str">
        <f t="shared" si="5"/>
        <v/>
      </c>
      <c r="R14" s="432" t="str">
        <f t="shared" si="6"/>
        <v/>
      </c>
      <c r="S14" s="432" t="str">
        <f t="shared" si="7"/>
        <v/>
      </c>
      <c r="T14" s="432" t="str">
        <f t="shared" si="8"/>
        <v/>
      </c>
      <c r="U14" s="432" t="str">
        <f t="shared" si="9"/>
        <v/>
      </c>
      <c r="V14" s="432" t="str">
        <f t="shared" si="10"/>
        <v/>
      </c>
      <c r="W14" s="432" t="str">
        <f t="shared" si="11"/>
        <v/>
      </c>
    </row>
    <row r="15" spans="1:23" ht="21.75" customHeight="1" x14ac:dyDescent="0.15">
      <c r="A15" s="64" t="s">
        <v>404</v>
      </c>
      <c r="B15" s="65">
        <f t="shared" si="0"/>
        <v>7</v>
      </c>
      <c r="C15" s="313">
        <v>3</v>
      </c>
      <c r="D15" s="313">
        <v>1</v>
      </c>
      <c r="E15" s="313">
        <v>2</v>
      </c>
      <c r="F15" s="313">
        <v>1</v>
      </c>
      <c r="G15" s="313">
        <v>0</v>
      </c>
      <c r="H15" s="313">
        <v>0</v>
      </c>
      <c r="I15" s="313">
        <v>0</v>
      </c>
      <c r="J15" s="313">
        <v>0</v>
      </c>
      <c r="K15" s="313">
        <v>0</v>
      </c>
      <c r="L15" s="54">
        <v>0</v>
      </c>
      <c r="N15" s="432" t="str">
        <f t="shared" si="2"/>
        <v/>
      </c>
      <c r="O15" s="432" t="str">
        <f t="shared" si="3"/>
        <v/>
      </c>
      <c r="P15" s="432" t="str">
        <f t="shared" si="4"/>
        <v/>
      </c>
      <c r="Q15" s="432" t="str">
        <f t="shared" si="5"/>
        <v/>
      </c>
      <c r="R15" s="432" t="str">
        <f t="shared" si="6"/>
        <v/>
      </c>
      <c r="S15" s="432" t="str">
        <f t="shared" si="7"/>
        <v/>
      </c>
      <c r="T15" s="432" t="str">
        <f t="shared" si="8"/>
        <v/>
      </c>
      <c r="U15" s="432" t="str">
        <f t="shared" si="9"/>
        <v/>
      </c>
      <c r="V15" s="432" t="str">
        <f t="shared" si="10"/>
        <v/>
      </c>
      <c r="W15" s="432" t="str">
        <f t="shared" si="11"/>
        <v/>
      </c>
    </row>
    <row r="16" spans="1:23" ht="21.75" customHeight="1" x14ac:dyDescent="0.15">
      <c r="A16" s="64" t="s">
        <v>405</v>
      </c>
      <c r="B16" s="65">
        <f t="shared" si="0"/>
        <v>37</v>
      </c>
      <c r="C16" s="313">
        <v>13</v>
      </c>
      <c r="D16" s="313">
        <v>9</v>
      </c>
      <c r="E16" s="313">
        <v>7</v>
      </c>
      <c r="F16" s="313">
        <v>1</v>
      </c>
      <c r="G16" s="313">
        <v>4</v>
      </c>
      <c r="H16" s="313">
        <v>2</v>
      </c>
      <c r="I16" s="313">
        <v>0</v>
      </c>
      <c r="J16" s="313">
        <v>1</v>
      </c>
      <c r="K16" s="313">
        <v>0</v>
      </c>
      <c r="L16" s="54">
        <v>0</v>
      </c>
      <c r="N16" s="432" t="str">
        <f t="shared" si="2"/>
        <v/>
      </c>
      <c r="O16" s="432" t="str">
        <f t="shared" si="3"/>
        <v/>
      </c>
      <c r="P16" s="432" t="str">
        <f t="shared" si="4"/>
        <v/>
      </c>
      <c r="Q16" s="432" t="str">
        <f t="shared" si="5"/>
        <v/>
      </c>
      <c r="R16" s="432" t="str">
        <f t="shared" si="6"/>
        <v/>
      </c>
      <c r="S16" s="432" t="str">
        <f t="shared" si="7"/>
        <v/>
      </c>
      <c r="T16" s="432" t="str">
        <f t="shared" si="8"/>
        <v/>
      </c>
      <c r="U16" s="432" t="str">
        <f t="shared" si="9"/>
        <v/>
      </c>
      <c r="V16" s="432" t="str">
        <f t="shared" si="10"/>
        <v/>
      </c>
      <c r="W16" s="432" t="str">
        <f t="shared" si="11"/>
        <v/>
      </c>
    </row>
    <row r="17" spans="1:23" ht="21.75" customHeight="1" x14ac:dyDescent="0.15">
      <c r="A17" s="64"/>
      <c r="B17" s="65">
        <f t="shared" si="0"/>
        <v>0</v>
      </c>
      <c r="C17" s="313"/>
      <c r="D17" s="313"/>
      <c r="E17" s="313"/>
      <c r="F17" s="313"/>
      <c r="G17" s="313"/>
      <c r="H17" s="313"/>
      <c r="I17" s="313"/>
      <c r="J17" s="313"/>
      <c r="K17" s="313"/>
      <c r="L17" s="54"/>
      <c r="N17" s="432" t="str">
        <f t="shared" si="2"/>
        <v/>
      </c>
      <c r="O17" s="432" t="str">
        <f t="shared" si="3"/>
        <v/>
      </c>
      <c r="P17" s="432" t="str">
        <f t="shared" si="4"/>
        <v/>
      </c>
      <c r="Q17" s="432" t="str">
        <f t="shared" si="5"/>
        <v/>
      </c>
      <c r="R17" s="432" t="str">
        <f t="shared" si="6"/>
        <v/>
      </c>
      <c r="S17" s="432" t="str">
        <f t="shared" si="7"/>
        <v/>
      </c>
      <c r="T17" s="432" t="str">
        <f t="shared" si="8"/>
        <v/>
      </c>
      <c r="U17" s="432" t="str">
        <f t="shared" si="9"/>
        <v/>
      </c>
      <c r="V17" s="432" t="str">
        <f t="shared" si="10"/>
        <v/>
      </c>
      <c r="W17" s="432" t="str">
        <f t="shared" si="11"/>
        <v/>
      </c>
    </row>
    <row r="18" spans="1:23" ht="21.75" customHeight="1" x14ac:dyDescent="0.15">
      <c r="A18" s="64"/>
      <c r="B18" s="65">
        <f t="shared" si="0"/>
        <v>0</v>
      </c>
      <c r="C18" s="313"/>
      <c r="D18" s="313"/>
      <c r="E18" s="313"/>
      <c r="F18" s="313"/>
      <c r="G18" s="313"/>
      <c r="H18" s="313"/>
      <c r="I18" s="313"/>
      <c r="J18" s="313"/>
      <c r="K18" s="313"/>
      <c r="L18" s="54"/>
      <c r="N18" s="432" t="str">
        <f t="shared" si="2"/>
        <v/>
      </c>
      <c r="O18" s="432" t="str">
        <f t="shared" si="3"/>
        <v/>
      </c>
      <c r="P18" s="432" t="str">
        <f t="shared" si="4"/>
        <v/>
      </c>
      <c r="Q18" s="432" t="str">
        <f t="shared" si="5"/>
        <v/>
      </c>
      <c r="R18" s="432" t="str">
        <f t="shared" si="6"/>
        <v/>
      </c>
      <c r="S18" s="432" t="str">
        <f t="shared" si="7"/>
        <v/>
      </c>
      <c r="T18" s="432" t="str">
        <f t="shared" si="8"/>
        <v/>
      </c>
      <c r="U18" s="432" t="str">
        <f t="shared" si="9"/>
        <v/>
      </c>
      <c r="V18" s="432" t="str">
        <f t="shared" si="10"/>
        <v/>
      </c>
      <c r="W18" s="432" t="str">
        <f t="shared" si="11"/>
        <v/>
      </c>
    </row>
    <row r="19" spans="1:23" ht="21.75" customHeight="1" x14ac:dyDescent="0.15">
      <c r="A19" s="64"/>
      <c r="B19" s="65">
        <f t="shared" si="0"/>
        <v>0</v>
      </c>
      <c r="C19" s="313"/>
      <c r="D19" s="313"/>
      <c r="E19" s="313"/>
      <c r="F19" s="313"/>
      <c r="G19" s="313"/>
      <c r="H19" s="313"/>
      <c r="I19" s="313"/>
      <c r="J19" s="313"/>
      <c r="K19" s="313"/>
      <c r="L19" s="54"/>
      <c r="N19" s="432" t="str">
        <f t="shared" si="2"/>
        <v/>
      </c>
      <c r="O19" s="432" t="str">
        <f t="shared" si="3"/>
        <v/>
      </c>
      <c r="P19" s="432" t="str">
        <f t="shared" si="4"/>
        <v/>
      </c>
      <c r="Q19" s="432" t="str">
        <f t="shared" si="5"/>
        <v/>
      </c>
      <c r="R19" s="432" t="str">
        <f t="shared" si="6"/>
        <v/>
      </c>
      <c r="S19" s="432" t="str">
        <f t="shared" si="7"/>
        <v/>
      </c>
      <c r="T19" s="432" t="str">
        <f t="shared" si="8"/>
        <v/>
      </c>
      <c r="U19" s="432" t="str">
        <f t="shared" si="9"/>
        <v/>
      </c>
      <c r="V19" s="432" t="str">
        <f t="shared" si="10"/>
        <v/>
      </c>
      <c r="W19" s="432" t="str">
        <f t="shared" si="11"/>
        <v/>
      </c>
    </row>
    <row r="20" spans="1:23" ht="21.75" customHeight="1" x14ac:dyDescent="0.15">
      <c r="A20" s="64"/>
      <c r="B20" s="65">
        <f t="shared" ref="B20:B35" si="12">SUM(C20:L20)</f>
        <v>0</v>
      </c>
      <c r="C20" s="313"/>
      <c r="D20" s="313"/>
      <c r="E20" s="313"/>
      <c r="F20" s="313"/>
      <c r="G20" s="313"/>
      <c r="H20" s="313"/>
      <c r="I20" s="313"/>
      <c r="J20" s="313"/>
      <c r="K20" s="313"/>
      <c r="L20" s="54"/>
      <c r="N20" s="432" t="str">
        <f t="shared" si="2"/>
        <v/>
      </c>
      <c r="O20" s="432" t="str">
        <f t="shared" si="3"/>
        <v/>
      </c>
      <c r="P20" s="432" t="str">
        <f t="shared" si="4"/>
        <v/>
      </c>
      <c r="Q20" s="432" t="str">
        <f t="shared" si="5"/>
        <v/>
      </c>
      <c r="R20" s="432" t="str">
        <f t="shared" si="6"/>
        <v/>
      </c>
      <c r="S20" s="432" t="str">
        <f t="shared" si="7"/>
        <v/>
      </c>
      <c r="T20" s="432" t="str">
        <f t="shared" si="8"/>
        <v/>
      </c>
      <c r="U20" s="432" t="str">
        <f t="shared" si="9"/>
        <v/>
      </c>
      <c r="V20" s="432" t="str">
        <f t="shared" si="10"/>
        <v/>
      </c>
      <c r="W20" s="432" t="str">
        <f t="shared" si="11"/>
        <v/>
      </c>
    </row>
    <row r="21" spans="1:23" ht="21.75" customHeight="1" x14ac:dyDescent="0.15">
      <c r="A21" s="64"/>
      <c r="B21" s="65">
        <f t="shared" si="12"/>
        <v>0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4"/>
      <c r="N21" s="432" t="str">
        <f t="shared" si="2"/>
        <v/>
      </c>
      <c r="O21" s="432" t="str">
        <f t="shared" si="3"/>
        <v/>
      </c>
      <c r="P21" s="432" t="str">
        <f t="shared" si="4"/>
        <v/>
      </c>
      <c r="Q21" s="432" t="str">
        <f t="shared" si="5"/>
        <v/>
      </c>
      <c r="R21" s="432" t="str">
        <f t="shared" si="6"/>
        <v/>
      </c>
      <c r="S21" s="432" t="str">
        <f t="shared" si="7"/>
        <v/>
      </c>
      <c r="T21" s="432" t="str">
        <f t="shared" si="8"/>
        <v/>
      </c>
      <c r="U21" s="432" t="str">
        <f t="shared" si="9"/>
        <v/>
      </c>
      <c r="V21" s="432" t="str">
        <f t="shared" si="10"/>
        <v/>
      </c>
      <c r="W21" s="432" t="str">
        <f t="shared" si="11"/>
        <v/>
      </c>
    </row>
    <row r="22" spans="1:23" ht="21.75" customHeight="1" x14ac:dyDescent="0.15">
      <c r="A22" s="64"/>
      <c r="B22" s="65">
        <f t="shared" si="12"/>
        <v>0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4"/>
      <c r="N22" s="432" t="str">
        <f t="shared" si="2"/>
        <v/>
      </c>
      <c r="O22" s="432" t="str">
        <f t="shared" si="3"/>
        <v/>
      </c>
      <c r="P22" s="432" t="str">
        <f t="shared" si="4"/>
        <v/>
      </c>
      <c r="Q22" s="432" t="str">
        <f t="shared" si="5"/>
        <v/>
      </c>
      <c r="R22" s="432" t="str">
        <f t="shared" si="6"/>
        <v/>
      </c>
      <c r="S22" s="432" t="str">
        <f t="shared" si="7"/>
        <v/>
      </c>
      <c r="T22" s="432" t="str">
        <f t="shared" si="8"/>
        <v/>
      </c>
      <c r="U22" s="432" t="str">
        <f t="shared" si="9"/>
        <v/>
      </c>
      <c r="V22" s="432" t="str">
        <f t="shared" si="10"/>
        <v/>
      </c>
      <c r="W22" s="432" t="str">
        <f t="shared" si="11"/>
        <v/>
      </c>
    </row>
    <row r="23" spans="1:23" ht="21.75" customHeight="1" x14ac:dyDescent="0.15">
      <c r="A23" s="64"/>
      <c r="B23" s="65">
        <f t="shared" si="12"/>
        <v>0</v>
      </c>
      <c r="C23" s="313"/>
      <c r="D23" s="313"/>
      <c r="E23" s="313"/>
      <c r="F23" s="313"/>
      <c r="G23" s="313"/>
      <c r="H23" s="313"/>
      <c r="I23" s="313"/>
      <c r="J23" s="313"/>
      <c r="K23" s="313"/>
      <c r="L23" s="54"/>
      <c r="N23" s="432" t="str">
        <f t="shared" si="2"/>
        <v/>
      </c>
      <c r="O23" s="432" t="str">
        <f t="shared" si="3"/>
        <v/>
      </c>
      <c r="P23" s="432" t="str">
        <f t="shared" si="4"/>
        <v/>
      </c>
      <c r="Q23" s="432" t="str">
        <f t="shared" si="5"/>
        <v/>
      </c>
      <c r="R23" s="432" t="str">
        <f t="shared" si="6"/>
        <v/>
      </c>
      <c r="S23" s="432" t="str">
        <f t="shared" si="7"/>
        <v/>
      </c>
      <c r="T23" s="432" t="str">
        <f t="shared" si="8"/>
        <v/>
      </c>
      <c r="U23" s="432" t="str">
        <f t="shared" si="9"/>
        <v/>
      </c>
      <c r="V23" s="432" t="str">
        <f t="shared" si="10"/>
        <v/>
      </c>
      <c r="W23" s="432" t="str">
        <f t="shared" si="11"/>
        <v/>
      </c>
    </row>
    <row r="24" spans="1:23" ht="21.75" customHeight="1" x14ac:dyDescent="0.15">
      <c r="A24" s="64"/>
      <c r="B24" s="65">
        <f t="shared" si="12"/>
        <v>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4"/>
      <c r="N24" s="432" t="str">
        <f t="shared" si="2"/>
        <v/>
      </c>
      <c r="O24" s="432" t="str">
        <f t="shared" si="3"/>
        <v/>
      </c>
      <c r="P24" s="432" t="str">
        <f t="shared" si="4"/>
        <v/>
      </c>
      <c r="Q24" s="432" t="str">
        <f t="shared" si="5"/>
        <v/>
      </c>
      <c r="R24" s="432" t="str">
        <f t="shared" si="6"/>
        <v/>
      </c>
      <c r="S24" s="432" t="str">
        <f t="shared" si="7"/>
        <v/>
      </c>
      <c r="T24" s="432" t="str">
        <f t="shared" si="8"/>
        <v/>
      </c>
      <c r="U24" s="432" t="str">
        <f t="shared" si="9"/>
        <v/>
      </c>
      <c r="V24" s="432" t="str">
        <f t="shared" si="10"/>
        <v/>
      </c>
      <c r="W24" s="432" t="str">
        <f t="shared" si="11"/>
        <v/>
      </c>
    </row>
    <row r="25" spans="1:23" ht="21.75" customHeight="1" x14ac:dyDescent="0.15">
      <c r="A25" s="64"/>
      <c r="B25" s="65">
        <f t="shared" si="12"/>
        <v>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4"/>
      <c r="N25" s="432" t="str">
        <f t="shared" si="2"/>
        <v/>
      </c>
      <c r="O25" s="432" t="str">
        <f t="shared" si="3"/>
        <v/>
      </c>
      <c r="P25" s="432" t="str">
        <f t="shared" si="4"/>
        <v/>
      </c>
      <c r="Q25" s="432" t="str">
        <f t="shared" si="5"/>
        <v/>
      </c>
      <c r="R25" s="432" t="str">
        <f t="shared" si="6"/>
        <v/>
      </c>
      <c r="S25" s="432" t="str">
        <f t="shared" si="7"/>
        <v/>
      </c>
      <c r="T25" s="432" t="str">
        <f t="shared" si="8"/>
        <v/>
      </c>
      <c r="U25" s="432" t="str">
        <f t="shared" si="9"/>
        <v/>
      </c>
      <c r="V25" s="432" t="str">
        <f t="shared" si="10"/>
        <v/>
      </c>
      <c r="W25" s="432" t="str">
        <f t="shared" si="11"/>
        <v/>
      </c>
    </row>
    <row r="26" spans="1:23" ht="21.75" customHeight="1" x14ac:dyDescent="0.15">
      <c r="A26" s="64"/>
      <c r="B26" s="65">
        <f t="shared" si="12"/>
        <v>0</v>
      </c>
      <c r="C26" s="313"/>
      <c r="D26" s="313"/>
      <c r="E26" s="313"/>
      <c r="F26" s="313"/>
      <c r="G26" s="313"/>
      <c r="H26" s="313"/>
      <c r="I26" s="313"/>
      <c r="J26" s="313"/>
      <c r="K26" s="313"/>
      <c r="L26" s="54"/>
      <c r="N26" s="432" t="str">
        <f t="shared" si="2"/>
        <v/>
      </c>
      <c r="O26" s="432" t="str">
        <f t="shared" si="3"/>
        <v/>
      </c>
      <c r="P26" s="432" t="str">
        <f t="shared" si="4"/>
        <v/>
      </c>
      <c r="Q26" s="432" t="str">
        <f t="shared" si="5"/>
        <v/>
      </c>
      <c r="R26" s="432" t="str">
        <f t="shared" si="6"/>
        <v/>
      </c>
      <c r="S26" s="432" t="str">
        <f t="shared" si="7"/>
        <v/>
      </c>
      <c r="T26" s="432" t="str">
        <f t="shared" si="8"/>
        <v/>
      </c>
      <c r="U26" s="432" t="str">
        <f t="shared" si="9"/>
        <v/>
      </c>
      <c r="V26" s="432" t="str">
        <f t="shared" si="10"/>
        <v/>
      </c>
      <c r="W26" s="432" t="str">
        <f t="shared" si="11"/>
        <v/>
      </c>
    </row>
    <row r="27" spans="1:23" ht="21.75" customHeight="1" x14ac:dyDescent="0.15">
      <c r="A27" s="64"/>
      <c r="B27" s="65">
        <f t="shared" si="12"/>
        <v>0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4"/>
      <c r="N27" s="432" t="str">
        <f t="shared" si="2"/>
        <v/>
      </c>
      <c r="O27" s="432" t="str">
        <f t="shared" si="3"/>
        <v/>
      </c>
      <c r="P27" s="432" t="str">
        <f t="shared" si="4"/>
        <v/>
      </c>
      <c r="Q27" s="432" t="str">
        <f t="shared" si="5"/>
        <v/>
      </c>
      <c r="R27" s="432" t="str">
        <f t="shared" si="6"/>
        <v/>
      </c>
      <c r="S27" s="432" t="str">
        <f t="shared" si="7"/>
        <v/>
      </c>
      <c r="T27" s="432" t="str">
        <f t="shared" si="8"/>
        <v/>
      </c>
      <c r="U27" s="432" t="str">
        <f t="shared" si="9"/>
        <v/>
      </c>
      <c r="V27" s="432" t="str">
        <f t="shared" si="10"/>
        <v/>
      </c>
      <c r="W27" s="432" t="str">
        <f t="shared" si="11"/>
        <v/>
      </c>
    </row>
    <row r="28" spans="1:23" ht="21.75" customHeight="1" x14ac:dyDescent="0.15">
      <c r="A28" s="64"/>
      <c r="B28" s="65">
        <f t="shared" si="12"/>
        <v>0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4"/>
      <c r="N28" s="432" t="str">
        <f t="shared" si="2"/>
        <v/>
      </c>
      <c r="O28" s="432" t="str">
        <f t="shared" si="3"/>
        <v/>
      </c>
      <c r="P28" s="432" t="str">
        <f t="shared" si="4"/>
        <v/>
      </c>
      <c r="Q28" s="432" t="str">
        <f t="shared" si="5"/>
        <v/>
      </c>
      <c r="R28" s="432" t="str">
        <f t="shared" si="6"/>
        <v/>
      </c>
      <c r="S28" s="432" t="str">
        <f t="shared" si="7"/>
        <v/>
      </c>
      <c r="T28" s="432" t="str">
        <f t="shared" si="8"/>
        <v/>
      </c>
      <c r="U28" s="432" t="str">
        <f t="shared" si="9"/>
        <v/>
      </c>
      <c r="V28" s="432" t="str">
        <f t="shared" si="10"/>
        <v/>
      </c>
      <c r="W28" s="432" t="str">
        <f t="shared" si="11"/>
        <v/>
      </c>
    </row>
    <row r="29" spans="1:23" ht="21.75" customHeight="1" x14ac:dyDescent="0.15">
      <c r="A29" s="64"/>
      <c r="B29" s="65">
        <f t="shared" si="12"/>
        <v>0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4"/>
      <c r="N29" s="432" t="str">
        <f t="shared" si="2"/>
        <v/>
      </c>
      <c r="O29" s="432" t="str">
        <f t="shared" si="3"/>
        <v/>
      </c>
      <c r="P29" s="432" t="str">
        <f t="shared" si="4"/>
        <v/>
      </c>
      <c r="Q29" s="432" t="str">
        <f t="shared" si="5"/>
        <v/>
      </c>
      <c r="R29" s="432" t="str">
        <f t="shared" si="6"/>
        <v/>
      </c>
      <c r="S29" s="432" t="str">
        <f t="shared" si="7"/>
        <v/>
      </c>
      <c r="T29" s="432" t="str">
        <f t="shared" si="8"/>
        <v/>
      </c>
      <c r="U29" s="432" t="str">
        <f t="shared" si="9"/>
        <v/>
      </c>
      <c r="V29" s="432" t="str">
        <f t="shared" si="10"/>
        <v/>
      </c>
      <c r="W29" s="432" t="str">
        <f t="shared" si="11"/>
        <v/>
      </c>
    </row>
    <row r="30" spans="1:23" ht="21.75" customHeight="1" x14ac:dyDescent="0.15">
      <c r="A30" s="64"/>
      <c r="B30" s="65">
        <f t="shared" si="12"/>
        <v>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54"/>
      <c r="N30" s="432" t="str">
        <f t="shared" si="2"/>
        <v/>
      </c>
      <c r="O30" s="432" t="str">
        <f t="shared" si="3"/>
        <v/>
      </c>
      <c r="P30" s="432" t="str">
        <f t="shared" si="4"/>
        <v/>
      </c>
      <c r="Q30" s="432" t="str">
        <f t="shared" si="5"/>
        <v/>
      </c>
      <c r="R30" s="432" t="str">
        <f t="shared" si="6"/>
        <v/>
      </c>
      <c r="S30" s="432" t="str">
        <f t="shared" si="7"/>
        <v/>
      </c>
      <c r="T30" s="432" t="str">
        <f t="shared" si="8"/>
        <v/>
      </c>
      <c r="U30" s="432" t="str">
        <f t="shared" si="9"/>
        <v/>
      </c>
      <c r="V30" s="432" t="str">
        <f t="shared" si="10"/>
        <v/>
      </c>
      <c r="W30" s="432" t="str">
        <f t="shared" si="11"/>
        <v/>
      </c>
    </row>
    <row r="31" spans="1:23" ht="21.75" customHeight="1" x14ac:dyDescent="0.15">
      <c r="A31" s="64"/>
      <c r="B31" s="65">
        <f t="shared" si="12"/>
        <v>0</v>
      </c>
      <c r="C31" s="313"/>
      <c r="D31" s="313"/>
      <c r="E31" s="313"/>
      <c r="F31" s="313"/>
      <c r="G31" s="313"/>
      <c r="H31" s="313"/>
      <c r="I31" s="313"/>
      <c r="J31" s="313"/>
      <c r="K31" s="313"/>
      <c r="L31" s="54"/>
      <c r="N31" s="432" t="str">
        <f t="shared" si="2"/>
        <v/>
      </c>
      <c r="O31" s="432" t="str">
        <f t="shared" si="3"/>
        <v/>
      </c>
      <c r="P31" s="432" t="str">
        <f t="shared" si="4"/>
        <v/>
      </c>
      <c r="Q31" s="432" t="str">
        <f t="shared" si="5"/>
        <v/>
      </c>
      <c r="R31" s="432" t="str">
        <f t="shared" si="6"/>
        <v/>
      </c>
      <c r="S31" s="432" t="str">
        <f t="shared" si="7"/>
        <v/>
      </c>
      <c r="T31" s="432" t="str">
        <f t="shared" si="8"/>
        <v/>
      </c>
      <c r="U31" s="432" t="str">
        <f t="shared" si="9"/>
        <v/>
      </c>
      <c r="V31" s="432" t="str">
        <f t="shared" si="10"/>
        <v/>
      </c>
      <c r="W31" s="432" t="str">
        <f t="shared" si="11"/>
        <v/>
      </c>
    </row>
    <row r="32" spans="1:23" ht="21.75" customHeight="1" x14ac:dyDescent="0.15">
      <c r="A32" s="64"/>
      <c r="B32" s="65">
        <f t="shared" si="12"/>
        <v>0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4"/>
      <c r="N32" s="432" t="str">
        <f t="shared" si="2"/>
        <v/>
      </c>
      <c r="O32" s="432" t="str">
        <f t="shared" si="3"/>
        <v/>
      </c>
      <c r="P32" s="432" t="str">
        <f t="shared" si="4"/>
        <v/>
      </c>
      <c r="Q32" s="432" t="str">
        <f t="shared" si="5"/>
        <v/>
      </c>
      <c r="R32" s="432" t="str">
        <f t="shared" si="6"/>
        <v/>
      </c>
      <c r="S32" s="432" t="str">
        <f t="shared" si="7"/>
        <v/>
      </c>
      <c r="T32" s="432" t="str">
        <f t="shared" si="8"/>
        <v/>
      </c>
      <c r="U32" s="432" t="str">
        <f t="shared" si="9"/>
        <v/>
      </c>
      <c r="V32" s="432" t="str">
        <f t="shared" si="10"/>
        <v/>
      </c>
      <c r="W32" s="432" t="str">
        <f t="shared" si="11"/>
        <v/>
      </c>
    </row>
    <row r="33" spans="1:23" ht="21.75" customHeight="1" x14ac:dyDescent="0.15">
      <c r="A33" s="64"/>
      <c r="B33" s="65">
        <f t="shared" si="12"/>
        <v>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54"/>
      <c r="N33" s="432" t="str">
        <f t="shared" si="2"/>
        <v/>
      </c>
      <c r="O33" s="432" t="str">
        <f t="shared" si="3"/>
        <v/>
      </c>
      <c r="P33" s="432" t="str">
        <f t="shared" si="4"/>
        <v/>
      </c>
      <c r="Q33" s="432" t="str">
        <f t="shared" si="5"/>
        <v/>
      </c>
      <c r="R33" s="432" t="str">
        <f t="shared" si="6"/>
        <v/>
      </c>
      <c r="S33" s="432" t="str">
        <f t="shared" si="7"/>
        <v/>
      </c>
      <c r="T33" s="432" t="str">
        <f t="shared" si="8"/>
        <v/>
      </c>
      <c r="U33" s="432" t="str">
        <f t="shared" si="9"/>
        <v/>
      </c>
      <c r="V33" s="432" t="str">
        <f t="shared" si="10"/>
        <v/>
      </c>
      <c r="W33" s="432" t="str">
        <f t="shared" si="11"/>
        <v/>
      </c>
    </row>
    <row r="34" spans="1:23" ht="21.75" customHeight="1" x14ac:dyDescent="0.15">
      <c r="A34" s="64"/>
      <c r="B34" s="65">
        <f t="shared" si="12"/>
        <v>0</v>
      </c>
      <c r="C34" s="313"/>
      <c r="D34" s="313"/>
      <c r="E34" s="313"/>
      <c r="F34" s="313"/>
      <c r="G34" s="313"/>
      <c r="H34" s="313"/>
      <c r="I34" s="313"/>
      <c r="J34" s="313"/>
      <c r="K34" s="313"/>
      <c r="L34" s="54"/>
      <c r="N34" s="432" t="str">
        <f t="shared" si="2"/>
        <v/>
      </c>
      <c r="O34" s="432" t="str">
        <f t="shared" si="3"/>
        <v/>
      </c>
      <c r="P34" s="432" t="str">
        <f t="shared" si="4"/>
        <v/>
      </c>
      <c r="Q34" s="432" t="str">
        <f t="shared" si="5"/>
        <v/>
      </c>
      <c r="R34" s="432" t="str">
        <f t="shared" si="6"/>
        <v/>
      </c>
      <c r="S34" s="432" t="str">
        <f t="shared" si="7"/>
        <v/>
      </c>
      <c r="T34" s="432" t="str">
        <f t="shared" si="8"/>
        <v/>
      </c>
      <c r="U34" s="432" t="str">
        <f t="shared" si="9"/>
        <v/>
      </c>
      <c r="V34" s="432" t="str">
        <f t="shared" si="10"/>
        <v/>
      </c>
      <c r="W34" s="432" t="str">
        <f t="shared" si="11"/>
        <v/>
      </c>
    </row>
    <row r="35" spans="1:23" ht="21.75" customHeight="1" thickBot="1" x14ac:dyDescent="0.2">
      <c r="A35" s="66"/>
      <c r="B35" s="172">
        <f t="shared" si="12"/>
        <v>0</v>
      </c>
      <c r="C35" s="42"/>
      <c r="D35" s="42"/>
      <c r="E35" s="42"/>
      <c r="F35" s="42"/>
      <c r="G35" s="42"/>
      <c r="H35" s="42"/>
      <c r="I35" s="42"/>
      <c r="J35" s="42"/>
      <c r="K35" s="42"/>
      <c r="L35" s="51"/>
      <c r="N35" s="432" t="str">
        <f t="shared" si="2"/>
        <v/>
      </c>
      <c r="O35" s="432" t="str">
        <f t="shared" si="3"/>
        <v/>
      </c>
      <c r="P35" s="432" t="str">
        <f t="shared" si="4"/>
        <v/>
      </c>
      <c r="Q35" s="432" t="str">
        <f t="shared" si="5"/>
        <v/>
      </c>
      <c r="R35" s="432" t="str">
        <f t="shared" si="6"/>
        <v/>
      </c>
      <c r="S35" s="432" t="str">
        <f t="shared" si="7"/>
        <v/>
      </c>
      <c r="T35" s="432" t="str">
        <f t="shared" si="8"/>
        <v/>
      </c>
      <c r="U35" s="432" t="str">
        <f t="shared" si="9"/>
        <v/>
      </c>
      <c r="V35" s="432" t="str">
        <f t="shared" si="10"/>
        <v/>
      </c>
      <c r="W35" s="432" t="str">
        <f t="shared" si="11"/>
        <v/>
      </c>
    </row>
    <row r="36" spans="1:23" ht="31.5" x14ac:dyDescent="0.15">
      <c r="A36" s="547"/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</row>
    <row r="37" spans="1:23" ht="30.75" customHeight="1" thickBot="1" x14ac:dyDescent="0.2">
      <c r="A37" s="541" t="s">
        <v>320</v>
      </c>
      <c r="B37" s="541"/>
      <c r="C37" s="541"/>
      <c r="D37" s="541"/>
      <c r="K37" s="542" t="s">
        <v>136</v>
      </c>
      <c r="L37" s="542"/>
      <c r="N37" s="432" t="s">
        <v>359</v>
      </c>
      <c r="O37" s="432"/>
      <c r="P37" s="432"/>
      <c r="Q37" s="432"/>
      <c r="R37" s="432"/>
      <c r="S37" s="432"/>
      <c r="T37" s="432"/>
      <c r="U37" s="432"/>
      <c r="V37" s="432"/>
      <c r="W37" s="432"/>
    </row>
    <row r="38" spans="1:23" ht="28.5" customHeight="1" thickBot="1" x14ac:dyDescent="0.2">
      <c r="A38" s="57" t="s">
        <v>224</v>
      </c>
      <c r="B38" s="58" t="s">
        <v>242</v>
      </c>
      <c r="C38" s="58" t="s">
        <v>195</v>
      </c>
      <c r="D38" s="58" t="s">
        <v>197</v>
      </c>
      <c r="E38" s="58" t="s">
        <v>78</v>
      </c>
      <c r="F38" s="58" t="s">
        <v>98</v>
      </c>
      <c r="G38" s="58" t="s">
        <v>109</v>
      </c>
      <c r="H38" s="58" t="s">
        <v>83</v>
      </c>
      <c r="I38" s="58" t="s">
        <v>106</v>
      </c>
      <c r="J38" s="58" t="s">
        <v>108</v>
      </c>
      <c r="K38" s="58" t="s">
        <v>85</v>
      </c>
      <c r="L38" s="60" t="s">
        <v>120</v>
      </c>
      <c r="N38" s="449" t="s">
        <v>195</v>
      </c>
      <c r="O38" s="449" t="s">
        <v>197</v>
      </c>
      <c r="P38" s="449" t="s">
        <v>78</v>
      </c>
      <c r="Q38" s="449" t="s">
        <v>98</v>
      </c>
      <c r="R38" s="449" t="s">
        <v>109</v>
      </c>
      <c r="S38" s="449" t="s">
        <v>83</v>
      </c>
      <c r="T38" s="449" t="s">
        <v>106</v>
      </c>
      <c r="U38" s="449" t="s">
        <v>108</v>
      </c>
      <c r="V38" s="449" t="s">
        <v>85</v>
      </c>
      <c r="W38" s="449" t="s">
        <v>120</v>
      </c>
    </row>
    <row r="39" spans="1:23" ht="21.75" customHeight="1" thickTop="1" x14ac:dyDescent="0.15">
      <c r="A39" s="61" t="s">
        <v>243</v>
      </c>
      <c r="B39" s="62">
        <f t="shared" ref="B39:B53" si="13">SUM(C39:L39)</f>
        <v>5932</v>
      </c>
      <c r="C39" s="62">
        <f t="shared" ref="C39:L39" si="14">SUM(C40:C69)</f>
        <v>323</v>
      </c>
      <c r="D39" s="62">
        <f t="shared" si="14"/>
        <v>393</v>
      </c>
      <c r="E39" s="62">
        <f t="shared" si="14"/>
        <v>766</v>
      </c>
      <c r="F39" s="62">
        <f t="shared" si="14"/>
        <v>683</v>
      </c>
      <c r="G39" s="62">
        <f t="shared" si="14"/>
        <v>896</v>
      </c>
      <c r="H39" s="62">
        <f t="shared" si="14"/>
        <v>971</v>
      </c>
      <c r="I39" s="62">
        <f t="shared" si="14"/>
        <v>850</v>
      </c>
      <c r="J39" s="62">
        <f t="shared" si="14"/>
        <v>1050</v>
      </c>
      <c r="K39" s="62">
        <f t="shared" si="14"/>
        <v>0</v>
      </c>
      <c r="L39" s="63">
        <f t="shared" si="14"/>
        <v>0</v>
      </c>
      <c r="N39" s="432" t="str">
        <f t="shared" ref="N39:N69" si="15">IF((C5*4)&gt;=C39,"","오류")</f>
        <v/>
      </c>
      <c r="O39" s="432" t="str">
        <f t="shared" ref="O39:O69" si="16">IF((D5*9)&gt;=D39,"","오류")</f>
        <v/>
      </c>
      <c r="P39" s="432" t="str">
        <f t="shared" ref="P39:P69" si="17">IF((E5*19)&gt;=E39,"","오류")</f>
        <v/>
      </c>
      <c r="Q39" s="432" t="str">
        <f t="shared" ref="Q39:Q69" si="18">IF((F5*29)&gt;=F39,"","오류")</f>
        <v/>
      </c>
      <c r="R39" s="432" t="str">
        <f t="shared" ref="R39:R69" si="19">IF((G5*49)&gt;=G39,"","오류")</f>
        <v/>
      </c>
      <c r="S39" s="432" t="str">
        <f t="shared" ref="S39:S69" si="20">IF((H5*99)&gt;=H39,"","오류")</f>
        <v/>
      </c>
      <c r="T39" s="432" t="str">
        <f t="shared" ref="T39:T69" si="21">IF((I5*299)&gt;=I39,"","오류")</f>
        <v/>
      </c>
      <c r="U39" s="432" t="str">
        <f t="shared" ref="U39:U69" si="22">IF((J5*499)&gt;=J39,"","오류")</f>
        <v/>
      </c>
      <c r="V39" s="432" t="str">
        <f t="shared" ref="V39:V69" si="23">IF((K5*999)&gt;=K39,"","오류")</f>
        <v/>
      </c>
      <c r="W39" s="432" t="str">
        <f t="shared" ref="W39:W69" si="24">IF((L5*10000)&gt;=L39,"","오류")</f>
        <v/>
      </c>
    </row>
    <row r="40" spans="1:23" ht="21.75" customHeight="1" x14ac:dyDescent="0.15">
      <c r="A40" s="64" t="s">
        <v>395</v>
      </c>
      <c r="B40" s="299">
        <f t="shared" si="13"/>
        <v>226</v>
      </c>
      <c r="C40" s="312">
        <v>27</v>
      </c>
      <c r="D40" s="312">
        <v>22</v>
      </c>
      <c r="E40" s="312">
        <v>31</v>
      </c>
      <c r="F40" s="312">
        <v>0</v>
      </c>
      <c r="G40" s="312">
        <v>39</v>
      </c>
      <c r="H40" s="312">
        <v>107</v>
      </c>
      <c r="I40" s="312">
        <v>0</v>
      </c>
      <c r="J40" s="312">
        <v>0</v>
      </c>
      <c r="K40" s="312">
        <v>0</v>
      </c>
      <c r="L40" s="314">
        <v>0</v>
      </c>
      <c r="N40" s="432" t="str">
        <f t="shared" si="15"/>
        <v/>
      </c>
      <c r="O40" s="432" t="str">
        <f t="shared" si="16"/>
        <v/>
      </c>
      <c r="P40" s="432" t="str">
        <f t="shared" si="17"/>
        <v/>
      </c>
      <c r="Q40" s="432" t="str">
        <f t="shared" si="18"/>
        <v/>
      </c>
      <c r="R40" s="432" t="str">
        <f t="shared" si="19"/>
        <v/>
      </c>
      <c r="S40" s="432" t="str">
        <f t="shared" si="20"/>
        <v/>
      </c>
      <c r="T40" s="432" t="str">
        <f t="shared" si="21"/>
        <v/>
      </c>
      <c r="U40" s="432" t="str">
        <f t="shared" si="22"/>
        <v/>
      </c>
      <c r="V40" s="432" t="str">
        <f t="shared" si="23"/>
        <v/>
      </c>
      <c r="W40" s="432" t="str">
        <f t="shared" si="24"/>
        <v/>
      </c>
    </row>
    <row r="41" spans="1:23" ht="21.75" customHeight="1" x14ac:dyDescent="0.15">
      <c r="A41" s="64" t="s">
        <v>396</v>
      </c>
      <c r="B41" s="65">
        <f t="shared" si="13"/>
        <v>1180</v>
      </c>
      <c r="C41" s="313">
        <v>32</v>
      </c>
      <c r="D41" s="313">
        <v>41</v>
      </c>
      <c r="E41" s="313">
        <v>70</v>
      </c>
      <c r="F41" s="313">
        <v>193</v>
      </c>
      <c r="G41" s="313">
        <v>324</v>
      </c>
      <c r="H41" s="313">
        <v>120</v>
      </c>
      <c r="I41" s="313">
        <v>400</v>
      </c>
      <c r="J41" s="313">
        <v>0</v>
      </c>
      <c r="K41" s="313">
        <v>0</v>
      </c>
      <c r="L41" s="54">
        <v>0</v>
      </c>
      <c r="N41" s="432" t="str">
        <f t="shared" si="15"/>
        <v/>
      </c>
      <c r="O41" s="432" t="str">
        <f t="shared" si="16"/>
        <v/>
      </c>
      <c r="P41" s="432" t="str">
        <f t="shared" si="17"/>
        <v/>
      </c>
      <c r="Q41" s="432" t="str">
        <f t="shared" si="18"/>
        <v/>
      </c>
      <c r="R41" s="432" t="str">
        <f t="shared" si="19"/>
        <v/>
      </c>
      <c r="S41" s="432" t="str">
        <f t="shared" si="20"/>
        <v/>
      </c>
      <c r="T41" s="432" t="str">
        <f t="shared" si="21"/>
        <v/>
      </c>
      <c r="U41" s="432" t="str">
        <f t="shared" si="22"/>
        <v/>
      </c>
      <c r="V41" s="432" t="str">
        <f t="shared" si="23"/>
        <v/>
      </c>
      <c r="W41" s="432" t="str">
        <f t="shared" si="24"/>
        <v/>
      </c>
    </row>
    <row r="42" spans="1:23" ht="21.75" customHeight="1" x14ac:dyDescent="0.15">
      <c r="A42" s="64" t="s">
        <v>397</v>
      </c>
      <c r="B42" s="65">
        <f t="shared" si="13"/>
        <v>114</v>
      </c>
      <c r="C42" s="313">
        <v>26</v>
      </c>
      <c r="D42" s="313">
        <v>13</v>
      </c>
      <c r="E42" s="313">
        <v>33</v>
      </c>
      <c r="F42" s="313">
        <v>42</v>
      </c>
      <c r="G42" s="313">
        <v>0</v>
      </c>
      <c r="H42" s="313">
        <v>0</v>
      </c>
      <c r="I42" s="313">
        <v>0</v>
      </c>
      <c r="J42" s="313">
        <v>0</v>
      </c>
      <c r="K42" s="313">
        <v>0</v>
      </c>
      <c r="L42" s="54">
        <v>0</v>
      </c>
      <c r="N42" s="432" t="str">
        <f t="shared" si="15"/>
        <v/>
      </c>
      <c r="O42" s="432" t="str">
        <f t="shared" si="16"/>
        <v/>
      </c>
      <c r="P42" s="432" t="str">
        <f t="shared" si="17"/>
        <v/>
      </c>
      <c r="Q42" s="432" t="str">
        <f t="shared" si="18"/>
        <v/>
      </c>
      <c r="R42" s="432" t="str">
        <f t="shared" si="19"/>
        <v/>
      </c>
      <c r="S42" s="432" t="str">
        <f t="shared" si="20"/>
        <v/>
      </c>
      <c r="T42" s="432" t="str">
        <f t="shared" si="21"/>
        <v/>
      </c>
      <c r="U42" s="432" t="str">
        <f t="shared" si="22"/>
        <v/>
      </c>
      <c r="V42" s="432" t="str">
        <f t="shared" si="23"/>
        <v/>
      </c>
      <c r="W42" s="432" t="str">
        <f t="shared" si="24"/>
        <v/>
      </c>
    </row>
    <row r="43" spans="1:23" ht="21.75" customHeight="1" x14ac:dyDescent="0.15">
      <c r="A43" s="64" t="s">
        <v>398</v>
      </c>
      <c r="B43" s="65">
        <f t="shared" si="13"/>
        <v>677</v>
      </c>
      <c r="C43" s="313">
        <v>14</v>
      </c>
      <c r="D43" s="313">
        <v>31</v>
      </c>
      <c r="E43" s="313">
        <v>102</v>
      </c>
      <c r="F43" s="313">
        <v>60</v>
      </c>
      <c r="G43" s="313">
        <v>80</v>
      </c>
      <c r="H43" s="313">
        <v>90</v>
      </c>
      <c r="I43" s="313">
        <v>0</v>
      </c>
      <c r="J43" s="313">
        <v>300</v>
      </c>
      <c r="K43" s="313">
        <v>0</v>
      </c>
      <c r="L43" s="54">
        <v>0</v>
      </c>
      <c r="N43" s="432" t="str">
        <f t="shared" si="15"/>
        <v/>
      </c>
      <c r="O43" s="432" t="str">
        <f t="shared" si="16"/>
        <v/>
      </c>
      <c r="P43" s="432" t="str">
        <f t="shared" si="17"/>
        <v/>
      </c>
      <c r="Q43" s="432" t="str">
        <f t="shared" si="18"/>
        <v/>
      </c>
      <c r="R43" s="432" t="str">
        <f t="shared" si="19"/>
        <v/>
      </c>
      <c r="S43" s="432" t="str">
        <f t="shared" si="20"/>
        <v/>
      </c>
      <c r="T43" s="432" t="str">
        <f t="shared" si="21"/>
        <v/>
      </c>
      <c r="U43" s="432" t="str">
        <f t="shared" si="22"/>
        <v/>
      </c>
      <c r="V43" s="432" t="str">
        <f t="shared" si="23"/>
        <v/>
      </c>
      <c r="W43" s="432" t="str">
        <f t="shared" si="24"/>
        <v/>
      </c>
    </row>
    <row r="44" spans="1:23" ht="21.75" customHeight="1" x14ac:dyDescent="0.15">
      <c r="A44" s="64" t="s">
        <v>399</v>
      </c>
      <c r="B44" s="65">
        <f t="shared" si="13"/>
        <v>428</v>
      </c>
      <c r="C44" s="313">
        <v>45</v>
      </c>
      <c r="D44" s="313">
        <v>63</v>
      </c>
      <c r="E44" s="313">
        <v>95</v>
      </c>
      <c r="F44" s="313">
        <v>111</v>
      </c>
      <c r="G44" s="313">
        <v>43</v>
      </c>
      <c r="H44" s="313">
        <v>71</v>
      </c>
      <c r="I44" s="313">
        <v>0</v>
      </c>
      <c r="J44" s="313">
        <v>0</v>
      </c>
      <c r="K44" s="313">
        <v>0</v>
      </c>
      <c r="L44" s="54">
        <v>0</v>
      </c>
      <c r="N44" s="432" t="str">
        <f t="shared" si="15"/>
        <v/>
      </c>
      <c r="O44" s="432" t="str">
        <f t="shared" si="16"/>
        <v/>
      </c>
      <c r="P44" s="432" t="str">
        <f t="shared" si="17"/>
        <v/>
      </c>
      <c r="Q44" s="432" t="str">
        <f t="shared" si="18"/>
        <v/>
      </c>
      <c r="R44" s="432" t="str">
        <f t="shared" si="19"/>
        <v/>
      </c>
      <c r="S44" s="432" t="str">
        <f t="shared" si="20"/>
        <v/>
      </c>
      <c r="T44" s="432" t="str">
        <f t="shared" si="21"/>
        <v/>
      </c>
      <c r="U44" s="432" t="str">
        <f t="shared" si="22"/>
        <v/>
      </c>
      <c r="V44" s="432" t="str">
        <f t="shared" si="23"/>
        <v/>
      </c>
      <c r="W44" s="432" t="str">
        <f t="shared" si="24"/>
        <v/>
      </c>
    </row>
    <row r="45" spans="1:23" ht="21.75" customHeight="1" x14ac:dyDescent="0.15">
      <c r="A45" s="64" t="s">
        <v>400</v>
      </c>
      <c r="B45" s="65">
        <f t="shared" si="13"/>
        <v>886</v>
      </c>
      <c r="C45" s="313">
        <v>59</v>
      </c>
      <c r="D45" s="313">
        <v>54</v>
      </c>
      <c r="E45" s="313">
        <v>122</v>
      </c>
      <c r="F45" s="313">
        <v>69</v>
      </c>
      <c r="G45" s="313">
        <v>64</v>
      </c>
      <c r="H45" s="313">
        <v>168</v>
      </c>
      <c r="I45" s="313">
        <v>0</v>
      </c>
      <c r="J45" s="313">
        <v>350</v>
      </c>
      <c r="K45" s="313">
        <v>0</v>
      </c>
      <c r="L45" s="54">
        <v>0</v>
      </c>
      <c r="N45" s="432" t="str">
        <f t="shared" si="15"/>
        <v/>
      </c>
      <c r="O45" s="432" t="str">
        <f t="shared" si="16"/>
        <v/>
      </c>
      <c r="P45" s="432" t="str">
        <f t="shared" si="17"/>
        <v/>
      </c>
      <c r="Q45" s="432" t="str">
        <f t="shared" si="18"/>
        <v/>
      </c>
      <c r="R45" s="432" t="str">
        <f t="shared" si="19"/>
        <v/>
      </c>
      <c r="S45" s="432" t="str">
        <f t="shared" si="20"/>
        <v/>
      </c>
      <c r="T45" s="432" t="str">
        <f t="shared" si="21"/>
        <v/>
      </c>
      <c r="U45" s="432" t="str">
        <f t="shared" si="22"/>
        <v/>
      </c>
      <c r="V45" s="432" t="str">
        <f t="shared" si="23"/>
        <v/>
      </c>
      <c r="W45" s="432" t="str">
        <f t="shared" si="24"/>
        <v/>
      </c>
    </row>
    <row r="46" spans="1:23" ht="21.75" customHeight="1" x14ac:dyDescent="0.15">
      <c r="A46" s="64" t="s">
        <v>401</v>
      </c>
      <c r="B46" s="65">
        <f t="shared" si="13"/>
        <v>583</v>
      </c>
      <c r="C46" s="313">
        <v>18</v>
      </c>
      <c r="D46" s="313">
        <v>16</v>
      </c>
      <c r="E46" s="313">
        <v>34</v>
      </c>
      <c r="F46" s="313">
        <v>25</v>
      </c>
      <c r="G46" s="313">
        <v>80</v>
      </c>
      <c r="H46" s="313">
        <v>60</v>
      </c>
      <c r="I46" s="313">
        <v>350</v>
      </c>
      <c r="J46" s="313">
        <v>0</v>
      </c>
      <c r="K46" s="313">
        <v>0</v>
      </c>
      <c r="L46" s="54">
        <v>0</v>
      </c>
      <c r="N46" s="432" t="str">
        <f t="shared" si="15"/>
        <v/>
      </c>
      <c r="O46" s="432" t="str">
        <f t="shared" si="16"/>
        <v/>
      </c>
      <c r="P46" s="432" t="str">
        <f t="shared" si="17"/>
        <v/>
      </c>
      <c r="Q46" s="432" t="str">
        <f t="shared" si="18"/>
        <v/>
      </c>
      <c r="R46" s="432" t="str">
        <f t="shared" si="19"/>
        <v/>
      </c>
      <c r="S46" s="432" t="str">
        <f t="shared" si="20"/>
        <v/>
      </c>
      <c r="T46" s="432" t="str">
        <f t="shared" si="21"/>
        <v/>
      </c>
      <c r="U46" s="432" t="str">
        <f t="shared" si="22"/>
        <v/>
      </c>
      <c r="V46" s="432" t="str">
        <f t="shared" si="23"/>
        <v/>
      </c>
      <c r="W46" s="432" t="str">
        <f t="shared" si="24"/>
        <v/>
      </c>
    </row>
    <row r="47" spans="1:23" ht="21.75" customHeight="1" x14ac:dyDescent="0.15">
      <c r="A47" s="64" t="s">
        <v>402</v>
      </c>
      <c r="B47" s="65">
        <f t="shared" si="13"/>
        <v>213</v>
      </c>
      <c r="C47" s="313">
        <v>13</v>
      </c>
      <c r="D47" s="313">
        <v>16</v>
      </c>
      <c r="E47" s="313">
        <v>39</v>
      </c>
      <c r="F47" s="313">
        <v>20</v>
      </c>
      <c r="G47" s="313">
        <v>0</v>
      </c>
      <c r="H47" s="313">
        <v>125</v>
      </c>
      <c r="I47" s="313">
        <v>0</v>
      </c>
      <c r="J47" s="313">
        <v>0</v>
      </c>
      <c r="K47" s="313">
        <v>0</v>
      </c>
      <c r="L47" s="54">
        <v>0</v>
      </c>
      <c r="N47" s="432" t="str">
        <f t="shared" si="15"/>
        <v/>
      </c>
      <c r="O47" s="432" t="str">
        <f t="shared" si="16"/>
        <v/>
      </c>
      <c r="P47" s="432" t="str">
        <f t="shared" si="17"/>
        <v/>
      </c>
      <c r="Q47" s="432" t="str">
        <f t="shared" si="18"/>
        <v/>
      </c>
      <c r="R47" s="432" t="str">
        <f t="shared" si="19"/>
        <v/>
      </c>
      <c r="S47" s="432" t="str">
        <f t="shared" si="20"/>
        <v/>
      </c>
      <c r="T47" s="432" t="str">
        <f t="shared" si="21"/>
        <v/>
      </c>
      <c r="U47" s="432" t="str">
        <f t="shared" si="22"/>
        <v/>
      </c>
      <c r="V47" s="432" t="str">
        <f t="shared" si="23"/>
        <v/>
      </c>
      <c r="W47" s="432" t="str">
        <f t="shared" si="24"/>
        <v/>
      </c>
    </row>
    <row r="48" spans="1:23" ht="21.75" customHeight="1" x14ac:dyDescent="0.15">
      <c r="A48" s="64" t="s">
        <v>403</v>
      </c>
      <c r="B48" s="65">
        <f t="shared" si="13"/>
        <v>674</v>
      </c>
      <c r="C48" s="313">
        <v>49</v>
      </c>
      <c r="D48" s="313">
        <v>67</v>
      </c>
      <c r="E48" s="313">
        <v>130</v>
      </c>
      <c r="F48" s="313">
        <v>118</v>
      </c>
      <c r="G48" s="313">
        <v>110</v>
      </c>
      <c r="H48" s="313">
        <v>100</v>
      </c>
      <c r="I48" s="313">
        <v>100</v>
      </c>
      <c r="J48" s="313">
        <v>0</v>
      </c>
      <c r="K48" s="313">
        <v>0</v>
      </c>
      <c r="L48" s="54">
        <v>0</v>
      </c>
      <c r="N48" s="432" t="str">
        <f t="shared" si="15"/>
        <v/>
      </c>
      <c r="O48" s="432" t="str">
        <f t="shared" si="16"/>
        <v/>
      </c>
      <c r="P48" s="432" t="str">
        <f t="shared" si="17"/>
        <v/>
      </c>
      <c r="Q48" s="432" t="str">
        <f t="shared" si="18"/>
        <v/>
      </c>
      <c r="R48" s="432" t="str">
        <f t="shared" si="19"/>
        <v/>
      </c>
      <c r="S48" s="432" t="str">
        <f t="shared" si="20"/>
        <v/>
      </c>
      <c r="T48" s="432" t="str">
        <f t="shared" si="21"/>
        <v/>
      </c>
      <c r="U48" s="432" t="str">
        <f t="shared" si="22"/>
        <v/>
      </c>
      <c r="V48" s="432" t="str">
        <f t="shared" si="23"/>
        <v/>
      </c>
      <c r="W48" s="432" t="str">
        <f t="shared" si="24"/>
        <v/>
      </c>
    </row>
    <row r="49" spans="1:23" ht="21.75" customHeight="1" x14ac:dyDescent="0.15">
      <c r="A49" s="64" t="s">
        <v>404</v>
      </c>
      <c r="B49" s="65">
        <f t="shared" si="13"/>
        <v>62</v>
      </c>
      <c r="C49" s="313">
        <v>7</v>
      </c>
      <c r="D49" s="313">
        <v>6</v>
      </c>
      <c r="E49" s="313">
        <v>29</v>
      </c>
      <c r="F49" s="313">
        <v>20</v>
      </c>
      <c r="G49" s="313">
        <v>0</v>
      </c>
      <c r="H49" s="313">
        <v>0</v>
      </c>
      <c r="I49" s="313">
        <v>0</v>
      </c>
      <c r="J49" s="313">
        <v>0</v>
      </c>
      <c r="K49" s="313">
        <v>0</v>
      </c>
      <c r="L49" s="54">
        <v>0</v>
      </c>
      <c r="N49" s="432" t="str">
        <f t="shared" si="15"/>
        <v/>
      </c>
      <c r="O49" s="432" t="str">
        <f t="shared" si="16"/>
        <v/>
      </c>
      <c r="P49" s="432" t="str">
        <f t="shared" si="17"/>
        <v/>
      </c>
      <c r="Q49" s="432" t="str">
        <f t="shared" si="18"/>
        <v/>
      </c>
      <c r="R49" s="432" t="str">
        <f t="shared" si="19"/>
        <v/>
      </c>
      <c r="S49" s="432" t="str">
        <f t="shared" si="20"/>
        <v/>
      </c>
      <c r="T49" s="432" t="str">
        <f t="shared" si="21"/>
        <v/>
      </c>
      <c r="U49" s="432" t="str">
        <f t="shared" si="22"/>
        <v/>
      </c>
      <c r="V49" s="432" t="str">
        <f t="shared" si="23"/>
        <v/>
      </c>
      <c r="W49" s="432" t="str">
        <f t="shared" si="24"/>
        <v/>
      </c>
    </row>
    <row r="50" spans="1:23" ht="21.75" customHeight="1" x14ac:dyDescent="0.15">
      <c r="A50" s="64" t="s">
        <v>405</v>
      </c>
      <c r="B50" s="65">
        <f t="shared" si="13"/>
        <v>889</v>
      </c>
      <c r="C50" s="313">
        <v>33</v>
      </c>
      <c r="D50" s="313">
        <v>64</v>
      </c>
      <c r="E50" s="313">
        <v>81</v>
      </c>
      <c r="F50" s="313">
        <v>25</v>
      </c>
      <c r="G50" s="313">
        <v>156</v>
      </c>
      <c r="H50" s="313">
        <v>130</v>
      </c>
      <c r="I50" s="313">
        <v>0</v>
      </c>
      <c r="J50" s="313">
        <v>400</v>
      </c>
      <c r="K50" s="313">
        <v>0</v>
      </c>
      <c r="L50" s="54">
        <v>0</v>
      </c>
      <c r="N50" s="432" t="str">
        <f t="shared" si="15"/>
        <v/>
      </c>
      <c r="O50" s="432" t="str">
        <f t="shared" si="16"/>
        <v/>
      </c>
      <c r="P50" s="432" t="str">
        <f t="shared" si="17"/>
        <v/>
      </c>
      <c r="Q50" s="432" t="str">
        <f t="shared" si="18"/>
        <v/>
      </c>
      <c r="R50" s="432" t="str">
        <f t="shared" si="19"/>
        <v/>
      </c>
      <c r="S50" s="432" t="str">
        <f t="shared" si="20"/>
        <v/>
      </c>
      <c r="T50" s="432" t="str">
        <f t="shared" si="21"/>
        <v/>
      </c>
      <c r="U50" s="432" t="str">
        <f t="shared" si="22"/>
        <v/>
      </c>
      <c r="V50" s="432" t="str">
        <f t="shared" si="23"/>
        <v/>
      </c>
      <c r="W50" s="432" t="str">
        <f t="shared" si="24"/>
        <v/>
      </c>
    </row>
    <row r="51" spans="1:23" ht="21.75" customHeight="1" x14ac:dyDescent="0.15">
      <c r="A51" s="64"/>
      <c r="B51" s="65">
        <f t="shared" si="13"/>
        <v>0</v>
      </c>
      <c r="C51" s="313"/>
      <c r="D51" s="313"/>
      <c r="E51" s="313"/>
      <c r="F51" s="313"/>
      <c r="G51" s="313"/>
      <c r="H51" s="313"/>
      <c r="I51" s="313"/>
      <c r="J51" s="313"/>
      <c r="K51" s="313"/>
      <c r="L51" s="54"/>
      <c r="N51" s="432" t="str">
        <f t="shared" si="15"/>
        <v/>
      </c>
      <c r="O51" s="432" t="str">
        <f t="shared" si="16"/>
        <v/>
      </c>
      <c r="P51" s="432" t="str">
        <f t="shared" si="17"/>
        <v/>
      </c>
      <c r="Q51" s="432" t="str">
        <f t="shared" si="18"/>
        <v/>
      </c>
      <c r="R51" s="432" t="str">
        <f t="shared" si="19"/>
        <v/>
      </c>
      <c r="S51" s="432" t="str">
        <f t="shared" si="20"/>
        <v/>
      </c>
      <c r="T51" s="432" t="str">
        <f t="shared" si="21"/>
        <v/>
      </c>
      <c r="U51" s="432" t="str">
        <f t="shared" si="22"/>
        <v/>
      </c>
      <c r="V51" s="432" t="str">
        <f t="shared" si="23"/>
        <v/>
      </c>
      <c r="W51" s="432" t="str">
        <f t="shared" si="24"/>
        <v/>
      </c>
    </row>
    <row r="52" spans="1:23" ht="21.75" customHeight="1" x14ac:dyDescent="0.15">
      <c r="A52" s="64"/>
      <c r="B52" s="65">
        <f t="shared" si="13"/>
        <v>0</v>
      </c>
      <c r="C52" s="313"/>
      <c r="D52" s="313"/>
      <c r="E52" s="313"/>
      <c r="F52" s="313"/>
      <c r="G52" s="313"/>
      <c r="H52" s="313"/>
      <c r="I52" s="313"/>
      <c r="J52" s="313"/>
      <c r="K52" s="313"/>
      <c r="L52" s="54"/>
      <c r="N52" s="432" t="str">
        <f t="shared" si="15"/>
        <v/>
      </c>
      <c r="O52" s="432" t="str">
        <f t="shared" si="16"/>
        <v/>
      </c>
      <c r="P52" s="432" t="str">
        <f t="shared" si="17"/>
        <v/>
      </c>
      <c r="Q52" s="432" t="str">
        <f t="shared" si="18"/>
        <v/>
      </c>
      <c r="R52" s="432" t="str">
        <f t="shared" si="19"/>
        <v/>
      </c>
      <c r="S52" s="432" t="str">
        <f t="shared" si="20"/>
        <v/>
      </c>
      <c r="T52" s="432" t="str">
        <f t="shared" si="21"/>
        <v/>
      </c>
      <c r="U52" s="432" t="str">
        <f t="shared" si="22"/>
        <v/>
      </c>
      <c r="V52" s="432" t="str">
        <f t="shared" si="23"/>
        <v/>
      </c>
      <c r="W52" s="432" t="str">
        <f t="shared" si="24"/>
        <v/>
      </c>
    </row>
    <row r="53" spans="1:23" ht="21.75" customHeight="1" x14ac:dyDescent="0.15">
      <c r="A53" s="64"/>
      <c r="B53" s="65">
        <f t="shared" si="13"/>
        <v>0</v>
      </c>
      <c r="C53" s="313"/>
      <c r="D53" s="313"/>
      <c r="E53" s="313"/>
      <c r="F53" s="313"/>
      <c r="G53" s="313"/>
      <c r="H53" s="313"/>
      <c r="I53" s="313"/>
      <c r="J53" s="313"/>
      <c r="K53" s="313"/>
      <c r="L53" s="54"/>
      <c r="N53" s="432" t="str">
        <f t="shared" si="15"/>
        <v/>
      </c>
      <c r="O53" s="432" t="str">
        <f t="shared" si="16"/>
        <v/>
      </c>
      <c r="P53" s="432" t="str">
        <f t="shared" si="17"/>
        <v/>
      </c>
      <c r="Q53" s="432" t="str">
        <f t="shared" si="18"/>
        <v/>
      </c>
      <c r="R53" s="432" t="str">
        <f t="shared" si="19"/>
        <v/>
      </c>
      <c r="S53" s="432" t="str">
        <f t="shared" si="20"/>
        <v/>
      </c>
      <c r="T53" s="432" t="str">
        <f t="shared" si="21"/>
        <v/>
      </c>
      <c r="U53" s="432" t="str">
        <f t="shared" si="22"/>
        <v/>
      </c>
      <c r="V53" s="432" t="str">
        <f t="shared" si="23"/>
        <v/>
      </c>
      <c r="W53" s="432" t="str">
        <f t="shared" si="24"/>
        <v/>
      </c>
    </row>
    <row r="54" spans="1:23" ht="21.75" customHeight="1" x14ac:dyDescent="0.15">
      <c r="A54" s="64"/>
      <c r="B54" s="65">
        <f t="shared" ref="B54:B69" si="25">SUM(C54:L54)</f>
        <v>0</v>
      </c>
      <c r="C54" s="313"/>
      <c r="D54" s="313"/>
      <c r="E54" s="313"/>
      <c r="F54" s="313"/>
      <c r="G54" s="313"/>
      <c r="H54" s="313"/>
      <c r="I54" s="313"/>
      <c r="J54" s="313"/>
      <c r="K54" s="313"/>
      <c r="L54" s="54"/>
      <c r="N54" s="432" t="str">
        <f t="shared" si="15"/>
        <v/>
      </c>
      <c r="O54" s="432" t="str">
        <f t="shared" si="16"/>
        <v/>
      </c>
      <c r="P54" s="432" t="str">
        <f t="shared" si="17"/>
        <v/>
      </c>
      <c r="Q54" s="432" t="str">
        <f t="shared" si="18"/>
        <v/>
      </c>
      <c r="R54" s="432" t="str">
        <f t="shared" si="19"/>
        <v/>
      </c>
      <c r="S54" s="432" t="str">
        <f t="shared" si="20"/>
        <v/>
      </c>
      <c r="T54" s="432" t="str">
        <f t="shared" si="21"/>
        <v/>
      </c>
      <c r="U54" s="432" t="str">
        <f t="shared" si="22"/>
        <v/>
      </c>
      <c r="V54" s="432" t="str">
        <f t="shared" si="23"/>
        <v/>
      </c>
      <c r="W54" s="432" t="str">
        <f t="shared" si="24"/>
        <v/>
      </c>
    </row>
    <row r="55" spans="1:23" ht="21.75" customHeight="1" x14ac:dyDescent="0.15">
      <c r="A55" s="64"/>
      <c r="B55" s="65">
        <f t="shared" si="25"/>
        <v>0</v>
      </c>
      <c r="C55" s="313"/>
      <c r="D55" s="313"/>
      <c r="E55" s="313"/>
      <c r="F55" s="313"/>
      <c r="G55" s="313"/>
      <c r="H55" s="313"/>
      <c r="I55" s="313"/>
      <c r="J55" s="313"/>
      <c r="K55" s="313"/>
      <c r="L55" s="54"/>
      <c r="N55" s="432" t="str">
        <f t="shared" si="15"/>
        <v/>
      </c>
      <c r="O55" s="432" t="str">
        <f t="shared" si="16"/>
        <v/>
      </c>
      <c r="P55" s="432" t="str">
        <f t="shared" si="17"/>
        <v/>
      </c>
      <c r="Q55" s="432" t="str">
        <f t="shared" si="18"/>
        <v/>
      </c>
      <c r="R55" s="432" t="str">
        <f t="shared" si="19"/>
        <v/>
      </c>
      <c r="S55" s="432" t="str">
        <f t="shared" si="20"/>
        <v/>
      </c>
      <c r="T55" s="432" t="str">
        <f t="shared" si="21"/>
        <v/>
      </c>
      <c r="U55" s="432" t="str">
        <f t="shared" si="22"/>
        <v/>
      </c>
      <c r="V55" s="432" t="str">
        <f t="shared" si="23"/>
        <v/>
      </c>
      <c r="W55" s="432" t="str">
        <f t="shared" si="24"/>
        <v/>
      </c>
    </row>
    <row r="56" spans="1:23" ht="21.75" customHeight="1" x14ac:dyDescent="0.15">
      <c r="A56" s="64"/>
      <c r="B56" s="65">
        <f t="shared" si="25"/>
        <v>0</v>
      </c>
      <c r="C56" s="313"/>
      <c r="D56" s="313"/>
      <c r="E56" s="313"/>
      <c r="F56" s="313"/>
      <c r="G56" s="313"/>
      <c r="H56" s="313"/>
      <c r="I56" s="313"/>
      <c r="J56" s="313"/>
      <c r="K56" s="313"/>
      <c r="L56" s="54"/>
      <c r="N56" s="432" t="str">
        <f t="shared" si="15"/>
        <v/>
      </c>
      <c r="O56" s="432" t="str">
        <f t="shared" si="16"/>
        <v/>
      </c>
      <c r="P56" s="432" t="str">
        <f t="shared" si="17"/>
        <v/>
      </c>
      <c r="Q56" s="432" t="str">
        <f t="shared" si="18"/>
        <v/>
      </c>
      <c r="R56" s="432" t="str">
        <f t="shared" si="19"/>
        <v/>
      </c>
      <c r="S56" s="432" t="str">
        <f t="shared" si="20"/>
        <v/>
      </c>
      <c r="T56" s="432" t="str">
        <f t="shared" si="21"/>
        <v/>
      </c>
      <c r="U56" s="432" t="str">
        <f t="shared" si="22"/>
        <v/>
      </c>
      <c r="V56" s="432" t="str">
        <f t="shared" si="23"/>
        <v/>
      </c>
      <c r="W56" s="432" t="str">
        <f t="shared" si="24"/>
        <v/>
      </c>
    </row>
    <row r="57" spans="1:23" ht="21.75" customHeight="1" x14ac:dyDescent="0.15">
      <c r="A57" s="64"/>
      <c r="B57" s="65">
        <f t="shared" si="25"/>
        <v>0</v>
      </c>
      <c r="C57" s="313"/>
      <c r="D57" s="313"/>
      <c r="E57" s="313"/>
      <c r="F57" s="313"/>
      <c r="G57" s="313"/>
      <c r="H57" s="313"/>
      <c r="I57" s="313"/>
      <c r="J57" s="313"/>
      <c r="K57" s="313"/>
      <c r="L57" s="54"/>
      <c r="N57" s="432" t="str">
        <f t="shared" si="15"/>
        <v/>
      </c>
      <c r="O57" s="432" t="str">
        <f t="shared" si="16"/>
        <v/>
      </c>
      <c r="P57" s="432" t="str">
        <f t="shared" si="17"/>
        <v/>
      </c>
      <c r="Q57" s="432" t="str">
        <f t="shared" si="18"/>
        <v/>
      </c>
      <c r="R57" s="432" t="str">
        <f t="shared" si="19"/>
        <v/>
      </c>
      <c r="S57" s="432" t="str">
        <f t="shared" si="20"/>
        <v/>
      </c>
      <c r="T57" s="432" t="str">
        <f t="shared" si="21"/>
        <v/>
      </c>
      <c r="U57" s="432" t="str">
        <f t="shared" si="22"/>
        <v/>
      </c>
      <c r="V57" s="432" t="str">
        <f t="shared" si="23"/>
        <v/>
      </c>
      <c r="W57" s="432" t="str">
        <f t="shared" si="24"/>
        <v/>
      </c>
    </row>
    <row r="58" spans="1:23" ht="21.75" customHeight="1" x14ac:dyDescent="0.15">
      <c r="A58" s="64"/>
      <c r="B58" s="65">
        <f t="shared" si="25"/>
        <v>0</v>
      </c>
      <c r="C58" s="313"/>
      <c r="D58" s="313"/>
      <c r="E58" s="313"/>
      <c r="F58" s="313"/>
      <c r="G58" s="313"/>
      <c r="H58" s="313"/>
      <c r="I58" s="313"/>
      <c r="J58" s="313"/>
      <c r="K58" s="313"/>
      <c r="L58" s="54"/>
      <c r="N58" s="432" t="str">
        <f t="shared" si="15"/>
        <v/>
      </c>
      <c r="O58" s="432" t="str">
        <f t="shared" si="16"/>
        <v/>
      </c>
      <c r="P58" s="432" t="str">
        <f t="shared" si="17"/>
        <v/>
      </c>
      <c r="Q58" s="432" t="str">
        <f t="shared" si="18"/>
        <v/>
      </c>
      <c r="R58" s="432" t="str">
        <f t="shared" si="19"/>
        <v/>
      </c>
      <c r="S58" s="432" t="str">
        <f t="shared" si="20"/>
        <v/>
      </c>
      <c r="T58" s="432" t="str">
        <f t="shared" si="21"/>
        <v/>
      </c>
      <c r="U58" s="432" t="str">
        <f t="shared" si="22"/>
        <v/>
      </c>
      <c r="V58" s="432" t="str">
        <f t="shared" si="23"/>
        <v/>
      </c>
      <c r="W58" s="432" t="str">
        <f t="shared" si="24"/>
        <v/>
      </c>
    </row>
    <row r="59" spans="1:23" ht="21.75" customHeight="1" x14ac:dyDescent="0.15">
      <c r="A59" s="64"/>
      <c r="B59" s="65">
        <f t="shared" si="25"/>
        <v>0</v>
      </c>
      <c r="C59" s="313"/>
      <c r="D59" s="313"/>
      <c r="E59" s="313"/>
      <c r="F59" s="313"/>
      <c r="G59" s="313"/>
      <c r="H59" s="313"/>
      <c r="I59" s="313"/>
      <c r="J59" s="313"/>
      <c r="K59" s="313"/>
      <c r="L59" s="54"/>
      <c r="N59" s="432" t="str">
        <f t="shared" si="15"/>
        <v/>
      </c>
      <c r="O59" s="432" t="str">
        <f t="shared" si="16"/>
        <v/>
      </c>
      <c r="P59" s="432" t="str">
        <f t="shared" si="17"/>
        <v/>
      </c>
      <c r="Q59" s="432" t="str">
        <f t="shared" si="18"/>
        <v/>
      </c>
      <c r="R59" s="432" t="str">
        <f t="shared" si="19"/>
        <v/>
      </c>
      <c r="S59" s="432" t="str">
        <f t="shared" si="20"/>
        <v/>
      </c>
      <c r="T59" s="432" t="str">
        <f t="shared" si="21"/>
        <v/>
      </c>
      <c r="U59" s="432" t="str">
        <f t="shared" si="22"/>
        <v/>
      </c>
      <c r="V59" s="432" t="str">
        <f t="shared" si="23"/>
        <v/>
      </c>
      <c r="W59" s="432" t="str">
        <f t="shared" si="24"/>
        <v/>
      </c>
    </row>
    <row r="60" spans="1:23" ht="21.75" customHeight="1" x14ac:dyDescent="0.15">
      <c r="A60" s="64"/>
      <c r="B60" s="65">
        <f t="shared" si="25"/>
        <v>0</v>
      </c>
      <c r="C60" s="313"/>
      <c r="D60" s="313"/>
      <c r="E60" s="313"/>
      <c r="F60" s="313"/>
      <c r="G60" s="313"/>
      <c r="H60" s="313"/>
      <c r="I60" s="313"/>
      <c r="J60" s="313"/>
      <c r="K60" s="313"/>
      <c r="L60" s="54"/>
      <c r="N60" s="432" t="str">
        <f t="shared" si="15"/>
        <v/>
      </c>
      <c r="O60" s="432" t="str">
        <f t="shared" si="16"/>
        <v/>
      </c>
      <c r="P60" s="432" t="str">
        <f t="shared" si="17"/>
        <v/>
      </c>
      <c r="Q60" s="432" t="str">
        <f t="shared" si="18"/>
        <v/>
      </c>
      <c r="R60" s="432" t="str">
        <f t="shared" si="19"/>
        <v/>
      </c>
      <c r="S60" s="432" t="str">
        <f t="shared" si="20"/>
        <v/>
      </c>
      <c r="T60" s="432" t="str">
        <f t="shared" si="21"/>
        <v/>
      </c>
      <c r="U60" s="432" t="str">
        <f t="shared" si="22"/>
        <v/>
      </c>
      <c r="V60" s="432" t="str">
        <f t="shared" si="23"/>
        <v/>
      </c>
      <c r="W60" s="432" t="str">
        <f t="shared" si="24"/>
        <v/>
      </c>
    </row>
    <row r="61" spans="1:23" ht="21.75" customHeight="1" x14ac:dyDescent="0.15">
      <c r="A61" s="64"/>
      <c r="B61" s="65">
        <f t="shared" si="25"/>
        <v>0</v>
      </c>
      <c r="C61" s="313"/>
      <c r="D61" s="313"/>
      <c r="E61" s="313"/>
      <c r="F61" s="313"/>
      <c r="G61" s="313"/>
      <c r="H61" s="313"/>
      <c r="I61" s="313"/>
      <c r="J61" s="313"/>
      <c r="K61" s="313"/>
      <c r="L61" s="54"/>
      <c r="N61" s="432" t="str">
        <f t="shared" si="15"/>
        <v/>
      </c>
      <c r="O61" s="432" t="str">
        <f t="shared" si="16"/>
        <v/>
      </c>
      <c r="P61" s="432" t="str">
        <f t="shared" si="17"/>
        <v/>
      </c>
      <c r="Q61" s="432" t="str">
        <f t="shared" si="18"/>
        <v/>
      </c>
      <c r="R61" s="432" t="str">
        <f t="shared" si="19"/>
        <v/>
      </c>
      <c r="S61" s="432" t="str">
        <f t="shared" si="20"/>
        <v/>
      </c>
      <c r="T61" s="432" t="str">
        <f t="shared" si="21"/>
        <v/>
      </c>
      <c r="U61" s="432" t="str">
        <f t="shared" si="22"/>
        <v/>
      </c>
      <c r="V61" s="432" t="str">
        <f t="shared" si="23"/>
        <v/>
      </c>
      <c r="W61" s="432" t="str">
        <f t="shared" si="24"/>
        <v/>
      </c>
    </row>
    <row r="62" spans="1:23" ht="21.75" customHeight="1" x14ac:dyDescent="0.15">
      <c r="A62" s="64"/>
      <c r="B62" s="65">
        <f t="shared" si="25"/>
        <v>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54"/>
      <c r="N62" s="432" t="str">
        <f t="shared" si="15"/>
        <v/>
      </c>
      <c r="O62" s="432" t="str">
        <f t="shared" si="16"/>
        <v/>
      </c>
      <c r="P62" s="432" t="str">
        <f t="shared" si="17"/>
        <v/>
      </c>
      <c r="Q62" s="432" t="str">
        <f t="shared" si="18"/>
        <v/>
      </c>
      <c r="R62" s="432" t="str">
        <f t="shared" si="19"/>
        <v/>
      </c>
      <c r="S62" s="432" t="str">
        <f t="shared" si="20"/>
        <v/>
      </c>
      <c r="T62" s="432" t="str">
        <f t="shared" si="21"/>
        <v/>
      </c>
      <c r="U62" s="432" t="str">
        <f t="shared" si="22"/>
        <v/>
      </c>
      <c r="V62" s="432" t="str">
        <f t="shared" si="23"/>
        <v/>
      </c>
      <c r="W62" s="432" t="str">
        <f t="shared" si="24"/>
        <v/>
      </c>
    </row>
    <row r="63" spans="1:23" ht="21.75" customHeight="1" x14ac:dyDescent="0.15">
      <c r="A63" s="64"/>
      <c r="B63" s="65">
        <f t="shared" si="25"/>
        <v>0</v>
      </c>
      <c r="C63" s="313"/>
      <c r="D63" s="313"/>
      <c r="E63" s="313"/>
      <c r="F63" s="313"/>
      <c r="G63" s="313"/>
      <c r="H63" s="313"/>
      <c r="I63" s="313"/>
      <c r="J63" s="313"/>
      <c r="K63" s="313"/>
      <c r="L63" s="54"/>
      <c r="N63" s="432" t="str">
        <f t="shared" si="15"/>
        <v/>
      </c>
      <c r="O63" s="432" t="str">
        <f t="shared" si="16"/>
        <v/>
      </c>
      <c r="P63" s="432" t="str">
        <f t="shared" si="17"/>
        <v/>
      </c>
      <c r="Q63" s="432" t="str">
        <f t="shared" si="18"/>
        <v/>
      </c>
      <c r="R63" s="432" t="str">
        <f t="shared" si="19"/>
        <v/>
      </c>
      <c r="S63" s="432" t="str">
        <f t="shared" si="20"/>
        <v/>
      </c>
      <c r="T63" s="432" t="str">
        <f t="shared" si="21"/>
        <v/>
      </c>
      <c r="U63" s="432" t="str">
        <f t="shared" si="22"/>
        <v/>
      </c>
      <c r="V63" s="432" t="str">
        <f t="shared" si="23"/>
        <v/>
      </c>
      <c r="W63" s="432" t="str">
        <f t="shared" si="24"/>
        <v/>
      </c>
    </row>
    <row r="64" spans="1:23" ht="21.75" customHeight="1" x14ac:dyDescent="0.15">
      <c r="A64" s="64"/>
      <c r="B64" s="65">
        <f t="shared" si="25"/>
        <v>0</v>
      </c>
      <c r="C64" s="313"/>
      <c r="D64" s="313"/>
      <c r="E64" s="313"/>
      <c r="F64" s="313"/>
      <c r="G64" s="313"/>
      <c r="H64" s="313"/>
      <c r="I64" s="313"/>
      <c r="J64" s="313"/>
      <c r="K64" s="313"/>
      <c r="L64" s="54"/>
      <c r="N64" s="432" t="str">
        <f t="shared" si="15"/>
        <v/>
      </c>
      <c r="O64" s="432" t="str">
        <f t="shared" si="16"/>
        <v/>
      </c>
      <c r="P64" s="432" t="str">
        <f t="shared" si="17"/>
        <v/>
      </c>
      <c r="Q64" s="432" t="str">
        <f t="shared" si="18"/>
        <v/>
      </c>
      <c r="R64" s="432" t="str">
        <f t="shared" si="19"/>
        <v/>
      </c>
      <c r="S64" s="432" t="str">
        <f t="shared" si="20"/>
        <v/>
      </c>
      <c r="T64" s="432" t="str">
        <f t="shared" si="21"/>
        <v/>
      </c>
      <c r="U64" s="432" t="str">
        <f t="shared" si="22"/>
        <v/>
      </c>
      <c r="V64" s="432" t="str">
        <f t="shared" si="23"/>
        <v/>
      </c>
      <c r="W64" s="432" t="str">
        <f t="shared" si="24"/>
        <v/>
      </c>
    </row>
    <row r="65" spans="1:23" ht="21.75" customHeight="1" x14ac:dyDescent="0.15">
      <c r="A65" s="64"/>
      <c r="B65" s="65">
        <f t="shared" si="25"/>
        <v>0</v>
      </c>
      <c r="C65" s="313"/>
      <c r="D65" s="313"/>
      <c r="E65" s="313"/>
      <c r="F65" s="313"/>
      <c r="G65" s="313"/>
      <c r="H65" s="313"/>
      <c r="I65" s="313"/>
      <c r="J65" s="313"/>
      <c r="K65" s="313"/>
      <c r="L65" s="54"/>
      <c r="N65" s="432" t="str">
        <f t="shared" si="15"/>
        <v/>
      </c>
      <c r="O65" s="432" t="str">
        <f t="shared" si="16"/>
        <v/>
      </c>
      <c r="P65" s="432" t="str">
        <f t="shared" si="17"/>
        <v/>
      </c>
      <c r="Q65" s="432" t="str">
        <f t="shared" si="18"/>
        <v/>
      </c>
      <c r="R65" s="432" t="str">
        <f t="shared" si="19"/>
        <v/>
      </c>
      <c r="S65" s="432" t="str">
        <f t="shared" si="20"/>
        <v/>
      </c>
      <c r="T65" s="432" t="str">
        <f t="shared" si="21"/>
        <v/>
      </c>
      <c r="U65" s="432" t="str">
        <f t="shared" si="22"/>
        <v/>
      </c>
      <c r="V65" s="432" t="str">
        <f t="shared" si="23"/>
        <v/>
      </c>
      <c r="W65" s="432" t="str">
        <f t="shared" si="24"/>
        <v/>
      </c>
    </row>
    <row r="66" spans="1:23" ht="21.75" customHeight="1" x14ac:dyDescent="0.15">
      <c r="A66" s="64"/>
      <c r="B66" s="65">
        <f t="shared" si="25"/>
        <v>0</v>
      </c>
      <c r="C66" s="313"/>
      <c r="D66" s="313"/>
      <c r="E66" s="313"/>
      <c r="F66" s="313"/>
      <c r="G66" s="313"/>
      <c r="H66" s="313"/>
      <c r="I66" s="313"/>
      <c r="J66" s="313"/>
      <c r="K66" s="313"/>
      <c r="L66" s="54"/>
      <c r="N66" s="432" t="str">
        <f t="shared" si="15"/>
        <v/>
      </c>
      <c r="O66" s="432" t="str">
        <f t="shared" si="16"/>
        <v/>
      </c>
      <c r="P66" s="432" t="str">
        <f t="shared" si="17"/>
        <v/>
      </c>
      <c r="Q66" s="432" t="str">
        <f t="shared" si="18"/>
        <v/>
      </c>
      <c r="R66" s="432" t="str">
        <f t="shared" si="19"/>
        <v/>
      </c>
      <c r="S66" s="432" t="str">
        <f t="shared" si="20"/>
        <v/>
      </c>
      <c r="T66" s="432" t="str">
        <f t="shared" si="21"/>
        <v/>
      </c>
      <c r="U66" s="432" t="str">
        <f t="shared" si="22"/>
        <v/>
      </c>
      <c r="V66" s="432" t="str">
        <f t="shared" si="23"/>
        <v/>
      </c>
      <c r="W66" s="432" t="str">
        <f t="shared" si="24"/>
        <v/>
      </c>
    </row>
    <row r="67" spans="1:23" ht="21.75" customHeight="1" x14ac:dyDescent="0.15">
      <c r="A67" s="64"/>
      <c r="B67" s="65">
        <f t="shared" si="25"/>
        <v>0</v>
      </c>
      <c r="C67" s="313"/>
      <c r="D67" s="313"/>
      <c r="E67" s="313"/>
      <c r="F67" s="313"/>
      <c r="G67" s="313"/>
      <c r="H67" s="313"/>
      <c r="I67" s="313"/>
      <c r="J67" s="313"/>
      <c r="K67" s="313"/>
      <c r="L67" s="54"/>
      <c r="N67" s="432" t="str">
        <f t="shared" si="15"/>
        <v/>
      </c>
      <c r="O67" s="432" t="str">
        <f t="shared" si="16"/>
        <v/>
      </c>
      <c r="P67" s="432" t="str">
        <f t="shared" si="17"/>
        <v/>
      </c>
      <c r="Q67" s="432" t="str">
        <f t="shared" si="18"/>
        <v/>
      </c>
      <c r="R67" s="432" t="str">
        <f t="shared" si="19"/>
        <v/>
      </c>
      <c r="S67" s="432" t="str">
        <f t="shared" si="20"/>
        <v/>
      </c>
      <c r="T67" s="432" t="str">
        <f t="shared" si="21"/>
        <v/>
      </c>
      <c r="U67" s="432" t="str">
        <f t="shared" si="22"/>
        <v/>
      </c>
      <c r="V67" s="432" t="str">
        <f t="shared" si="23"/>
        <v/>
      </c>
      <c r="W67" s="432" t="str">
        <f t="shared" si="24"/>
        <v/>
      </c>
    </row>
    <row r="68" spans="1:23" ht="21.75" customHeight="1" x14ac:dyDescent="0.15">
      <c r="A68" s="64"/>
      <c r="B68" s="65">
        <f t="shared" si="25"/>
        <v>0</v>
      </c>
      <c r="C68" s="313"/>
      <c r="D68" s="313"/>
      <c r="E68" s="313"/>
      <c r="F68" s="313"/>
      <c r="G68" s="313"/>
      <c r="H68" s="313"/>
      <c r="I68" s="313"/>
      <c r="J68" s="313"/>
      <c r="K68" s="313"/>
      <c r="L68" s="54"/>
      <c r="N68" s="432" t="str">
        <f t="shared" si="15"/>
        <v/>
      </c>
      <c r="O68" s="432" t="str">
        <f t="shared" si="16"/>
        <v/>
      </c>
      <c r="P68" s="432" t="str">
        <f t="shared" si="17"/>
        <v/>
      </c>
      <c r="Q68" s="432" t="str">
        <f t="shared" si="18"/>
        <v/>
      </c>
      <c r="R68" s="432" t="str">
        <f t="shared" si="19"/>
        <v/>
      </c>
      <c r="S68" s="432" t="str">
        <f t="shared" si="20"/>
        <v/>
      </c>
      <c r="T68" s="432" t="str">
        <f t="shared" si="21"/>
        <v/>
      </c>
      <c r="U68" s="432" t="str">
        <f t="shared" si="22"/>
        <v/>
      </c>
      <c r="V68" s="432" t="str">
        <f t="shared" si="23"/>
        <v/>
      </c>
      <c r="W68" s="432" t="str">
        <f t="shared" si="24"/>
        <v/>
      </c>
    </row>
    <row r="69" spans="1:23" ht="21.75" customHeight="1" thickBot="1" x14ac:dyDescent="0.2">
      <c r="A69" s="66"/>
      <c r="B69" s="172">
        <f t="shared" si="25"/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51"/>
      <c r="N69" s="432" t="str">
        <f t="shared" si="15"/>
        <v/>
      </c>
      <c r="O69" s="432" t="str">
        <f t="shared" si="16"/>
        <v/>
      </c>
      <c r="P69" s="432" t="str">
        <f t="shared" si="17"/>
        <v/>
      </c>
      <c r="Q69" s="432" t="str">
        <f t="shared" si="18"/>
        <v/>
      </c>
      <c r="R69" s="432" t="str">
        <f t="shared" si="19"/>
        <v/>
      </c>
      <c r="S69" s="432" t="str">
        <f t="shared" si="20"/>
        <v/>
      </c>
      <c r="T69" s="432" t="str">
        <f t="shared" si="21"/>
        <v/>
      </c>
      <c r="U69" s="432" t="str">
        <f t="shared" si="22"/>
        <v/>
      </c>
      <c r="V69" s="432" t="str">
        <f t="shared" si="23"/>
        <v/>
      </c>
      <c r="W69" s="432" t="str">
        <f t="shared" si="24"/>
        <v/>
      </c>
    </row>
    <row r="70" spans="1:23" ht="19.5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23" ht="19.5" customHeight="1" x14ac:dyDescent="0.15"/>
    <row r="72" spans="1:23" ht="21.95" customHeight="1" thickBot="1" x14ac:dyDescent="0.2">
      <c r="A72" s="541" t="s">
        <v>321</v>
      </c>
      <c r="B72" s="541"/>
      <c r="C72" s="541"/>
      <c r="D72" s="541"/>
      <c r="E72" s="541"/>
    </row>
    <row r="73" spans="1:23" ht="21.95" customHeight="1" x14ac:dyDescent="0.15">
      <c r="A73" s="552" t="s">
        <v>224</v>
      </c>
      <c r="B73" s="550" t="s">
        <v>154</v>
      </c>
      <c r="C73" s="550"/>
      <c r="D73" s="550"/>
      <c r="E73" s="550"/>
      <c r="F73" s="550"/>
      <c r="G73" s="550"/>
      <c r="H73" s="550"/>
      <c r="I73" s="550"/>
      <c r="J73" s="550"/>
      <c r="K73" s="550" t="s">
        <v>121</v>
      </c>
      <c r="L73" s="550"/>
      <c r="M73" s="551"/>
    </row>
    <row r="74" spans="1:23" ht="21.95" customHeight="1" x14ac:dyDescent="0.15">
      <c r="A74" s="582"/>
      <c r="B74" s="596" t="s">
        <v>243</v>
      </c>
      <c r="C74" s="596"/>
      <c r="D74" s="596"/>
      <c r="E74" s="596" t="s">
        <v>107</v>
      </c>
      <c r="F74" s="596"/>
      <c r="G74" s="596"/>
      <c r="H74" s="596" t="s">
        <v>122</v>
      </c>
      <c r="I74" s="596"/>
      <c r="J74" s="596"/>
      <c r="K74" s="596" t="s">
        <v>205</v>
      </c>
      <c r="L74" s="598" t="s">
        <v>156</v>
      </c>
      <c r="M74" s="587" t="s">
        <v>242</v>
      </c>
    </row>
    <row r="75" spans="1:23" ht="21.95" customHeight="1" thickBot="1" x14ac:dyDescent="0.2">
      <c r="A75" s="553"/>
      <c r="B75" s="319" t="s">
        <v>240</v>
      </c>
      <c r="C75" s="319" t="s">
        <v>241</v>
      </c>
      <c r="D75" s="319" t="s">
        <v>243</v>
      </c>
      <c r="E75" s="319" t="s">
        <v>240</v>
      </c>
      <c r="F75" s="319" t="s">
        <v>241</v>
      </c>
      <c r="G75" s="319" t="s">
        <v>243</v>
      </c>
      <c r="H75" s="319" t="s">
        <v>240</v>
      </c>
      <c r="I75" s="319" t="s">
        <v>241</v>
      </c>
      <c r="J75" s="319" t="s">
        <v>243</v>
      </c>
      <c r="K75" s="597"/>
      <c r="L75" s="597"/>
      <c r="M75" s="588"/>
      <c r="O75" s="432" t="s">
        <v>357</v>
      </c>
    </row>
    <row r="76" spans="1:23" ht="21.95" customHeight="1" thickTop="1" x14ac:dyDescent="0.15">
      <c r="A76" s="103" t="s">
        <v>243</v>
      </c>
      <c r="B76" s="104">
        <f t="shared" ref="B76:M76" si="26">SUM(B77:B106)</f>
        <v>3989</v>
      </c>
      <c r="C76" s="104">
        <f t="shared" si="26"/>
        <v>1943</v>
      </c>
      <c r="D76" s="104">
        <f t="shared" si="26"/>
        <v>5932</v>
      </c>
      <c r="E76" s="104">
        <f t="shared" si="26"/>
        <v>1531</v>
      </c>
      <c r="F76" s="104">
        <f t="shared" si="26"/>
        <v>937</v>
      </c>
      <c r="G76" s="104">
        <f t="shared" si="26"/>
        <v>2468</v>
      </c>
      <c r="H76" s="104">
        <f t="shared" si="26"/>
        <v>2458</v>
      </c>
      <c r="I76" s="104">
        <f t="shared" si="26"/>
        <v>1006</v>
      </c>
      <c r="J76" s="104">
        <f t="shared" si="26"/>
        <v>3464</v>
      </c>
      <c r="K76" s="104">
        <f t="shared" si="26"/>
        <v>25</v>
      </c>
      <c r="L76" s="104">
        <f t="shared" si="26"/>
        <v>5907</v>
      </c>
      <c r="M76" s="169">
        <f t="shared" si="26"/>
        <v>5932</v>
      </c>
      <c r="O76" s="438" t="str">
        <f t="shared" ref="O76:O106" si="27">IF(B39=D76,"","오류")</f>
        <v/>
      </c>
      <c r="P76" s="438" t="str">
        <f t="shared" ref="P76:P106" si="28">IF(D76=M76,"","오류")</f>
        <v/>
      </c>
    </row>
    <row r="77" spans="1:23" ht="21.95" customHeight="1" x14ac:dyDescent="0.15">
      <c r="A77" s="64" t="s">
        <v>395</v>
      </c>
      <c r="B77" s="65">
        <f t="shared" ref="B77:B90" si="29">SUM(E77,H77)</f>
        <v>145</v>
      </c>
      <c r="C77" s="65">
        <f t="shared" ref="C77:C90" si="30">SUM(F77,I77)</f>
        <v>81</v>
      </c>
      <c r="D77" s="299">
        <f t="shared" ref="D77:D90" si="31">SUM(B77:C77)</f>
        <v>226</v>
      </c>
      <c r="E77" s="312">
        <v>42</v>
      </c>
      <c r="F77" s="312">
        <v>28</v>
      </c>
      <c r="G77" s="65">
        <f t="shared" ref="G77:G90" si="32">SUM(E77:F77)</f>
        <v>70</v>
      </c>
      <c r="H77" s="312">
        <v>103</v>
      </c>
      <c r="I77" s="312">
        <v>53</v>
      </c>
      <c r="J77" s="65">
        <f t="shared" ref="J77:J90" si="33">SUM(H77:I77)</f>
        <v>156</v>
      </c>
      <c r="K77" s="312">
        <v>0</v>
      </c>
      <c r="L77" s="312">
        <v>226</v>
      </c>
      <c r="M77" s="300">
        <f t="shared" ref="M77:M90" si="34">SUM(K77:L77)</f>
        <v>226</v>
      </c>
      <c r="O77" s="438" t="str">
        <f t="shared" si="27"/>
        <v/>
      </c>
      <c r="P77" s="438" t="str">
        <f t="shared" si="28"/>
        <v/>
      </c>
    </row>
    <row r="78" spans="1:23" ht="21.95" customHeight="1" x14ac:dyDescent="0.15">
      <c r="A78" s="64" t="s">
        <v>396</v>
      </c>
      <c r="B78" s="65">
        <f t="shared" si="29"/>
        <v>867</v>
      </c>
      <c r="C78" s="65">
        <f t="shared" si="30"/>
        <v>313</v>
      </c>
      <c r="D78" s="299">
        <f t="shared" si="31"/>
        <v>1180</v>
      </c>
      <c r="E78" s="313">
        <v>461</v>
      </c>
      <c r="F78" s="313">
        <v>143</v>
      </c>
      <c r="G78" s="65">
        <f t="shared" si="32"/>
        <v>604</v>
      </c>
      <c r="H78" s="313">
        <v>406</v>
      </c>
      <c r="I78" s="313">
        <v>170</v>
      </c>
      <c r="J78" s="65">
        <f t="shared" si="33"/>
        <v>576</v>
      </c>
      <c r="K78" s="313">
        <v>0</v>
      </c>
      <c r="L78" s="313">
        <v>1180</v>
      </c>
      <c r="M78" s="300">
        <f t="shared" si="34"/>
        <v>1180</v>
      </c>
      <c r="O78" s="438" t="str">
        <f t="shared" si="27"/>
        <v/>
      </c>
      <c r="P78" s="438" t="str">
        <f t="shared" si="28"/>
        <v/>
      </c>
    </row>
    <row r="79" spans="1:23" ht="21.95" customHeight="1" x14ac:dyDescent="0.15">
      <c r="A79" s="64" t="s">
        <v>397</v>
      </c>
      <c r="B79" s="65">
        <f t="shared" si="29"/>
        <v>80</v>
      </c>
      <c r="C79" s="65">
        <f t="shared" si="30"/>
        <v>34</v>
      </c>
      <c r="D79" s="299">
        <f t="shared" si="31"/>
        <v>114</v>
      </c>
      <c r="E79" s="313">
        <v>25</v>
      </c>
      <c r="F79" s="313">
        <v>16</v>
      </c>
      <c r="G79" s="65">
        <f t="shared" si="32"/>
        <v>41</v>
      </c>
      <c r="H79" s="313">
        <v>55</v>
      </c>
      <c r="I79" s="313">
        <v>18</v>
      </c>
      <c r="J79" s="65">
        <f t="shared" si="33"/>
        <v>73</v>
      </c>
      <c r="K79" s="313">
        <v>0</v>
      </c>
      <c r="L79" s="313">
        <v>114</v>
      </c>
      <c r="M79" s="300">
        <f>SUM(K79:L79)</f>
        <v>114</v>
      </c>
      <c r="O79" s="438" t="str">
        <f t="shared" si="27"/>
        <v/>
      </c>
      <c r="P79" s="438" t="str">
        <f t="shared" si="28"/>
        <v/>
      </c>
    </row>
    <row r="80" spans="1:23" ht="21.95" customHeight="1" x14ac:dyDescent="0.15">
      <c r="A80" s="64" t="s">
        <v>398</v>
      </c>
      <c r="B80" s="65">
        <f t="shared" si="29"/>
        <v>446</v>
      </c>
      <c r="C80" s="65">
        <f t="shared" si="30"/>
        <v>231</v>
      </c>
      <c r="D80" s="299">
        <f t="shared" si="31"/>
        <v>677</v>
      </c>
      <c r="E80" s="313">
        <v>115</v>
      </c>
      <c r="F80" s="313">
        <v>103</v>
      </c>
      <c r="G80" s="65">
        <f t="shared" si="32"/>
        <v>218</v>
      </c>
      <c r="H80" s="313">
        <v>331</v>
      </c>
      <c r="I80" s="313">
        <v>128</v>
      </c>
      <c r="J80" s="65">
        <f t="shared" si="33"/>
        <v>459</v>
      </c>
      <c r="K80" s="313">
        <v>0</v>
      </c>
      <c r="L80" s="313">
        <v>677</v>
      </c>
      <c r="M80" s="300">
        <f t="shared" ref="M80:M81" si="35">SUM(K80:L80)</f>
        <v>677</v>
      </c>
      <c r="O80" s="438" t="str">
        <f t="shared" si="27"/>
        <v/>
      </c>
      <c r="P80" s="438" t="str">
        <f t="shared" si="28"/>
        <v/>
      </c>
    </row>
    <row r="81" spans="1:18" ht="21.95" customHeight="1" x14ac:dyDescent="0.15">
      <c r="A81" s="64" t="s">
        <v>399</v>
      </c>
      <c r="B81" s="65">
        <f t="shared" si="29"/>
        <v>321</v>
      </c>
      <c r="C81" s="65">
        <f t="shared" si="30"/>
        <v>107</v>
      </c>
      <c r="D81" s="299">
        <f t="shared" si="31"/>
        <v>428</v>
      </c>
      <c r="E81" s="313">
        <v>70</v>
      </c>
      <c r="F81" s="313">
        <v>46</v>
      </c>
      <c r="G81" s="65">
        <f t="shared" si="32"/>
        <v>116</v>
      </c>
      <c r="H81" s="313">
        <v>251</v>
      </c>
      <c r="I81" s="313">
        <v>61</v>
      </c>
      <c r="J81" s="65">
        <f t="shared" si="33"/>
        <v>312</v>
      </c>
      <c r="K81" s="313">
        <v>0</v>
      </c>
      <c r="L81" s="313">
        <v>428</v>
      </c>
      <c r="M81" s="300">
        <f t="shared" si="35"/>
        <v>428</v>
      </c>
      <c r="O81" s="438" t="str">
        <f t="shared" si="27"/>
        <v/>
      </c>
      <c r="P81" s="438" t="str">
        <f t="shared" si="28"/>
        <v/>
      </c>
    </row>
    <row r="82" spans="1:18" ht="21.95" customHeight="1" x14ac:dyDescent="0.15">
      <c r="A82" s="64" t="s">
        <v>400</v>
      </c>
      <c r="B82" s="65">
        <f t="shared" si="29"/>
        <v>567</v>
      </c>
      <c r="C82" s="65">
        <f t="shared" si="30"/>
        <v>319</v>
      </c>
      <c r="D82" s="65">
        <f t="shared" si="31"/>
        <v>886</v>
      </c>
      <c r="E82" s="313">
        <v>239</v>
      </c>
      <c r="F82" s="313">
        <v>186</v>
      </c>
      <c r="G82" s="65">
        <f t="shared" si="32"/>
        <v>425</v>
      </c>
      <c r="H82" s="313">
        <v>328</v>
      </c>
      <c r="I82" s="313">
        <v>133</v>
      </c>
      <c r="J82" s="65">
        <f t="shared" si="33"/>
        <v>461</v>
      </c>
      <c r="K82" s="313">
        <v>0</v>
      </c>
      <c r="L82" s="313">
        <v>886</v>
      </c>
      <c r="M82" s="170">
        <f t="shared" si="34"/>
        <v>886</v>
      </c>
      <c r="O82" s="438" t="str">
        <f t="shared" si="27"/>
        <v/>
      </c>
      <c r="P82" s="438" t="str">
        <f t="shared" si="28"/>
        <v/>
      </c>
      <c r="R82" s="13"/>
    </row>
    <row r="83" spans="1:18" ht="21.95" customHeight="1" x14ac:dyDescent="0.15">
      <c r="A83" s="64" t="s">
        <v>401</v>
      </c>
      <c r="B83" s="65">
        <f t="shared" si="29"/>
        <v>288</v>
      </c>
      <c r="C83" s="65">
        <f t="shared" si="30"/>
        <v>295</v>
      </c>
      <c r="D83" s="65">
        <f t="shared" si="31"/>
        <v>583</v>
      </c>
      <c r="E83" s="313">
        <v>143</v>
      </c>
      <c r="F83" s="313">
        <v>145</v>
      </c>
      <c r="G83" s="65">
        <f t="shared" si="32"/>
        <v>288</v>
      </c>
      <c r="H83" s="313">
        <v>145</v>
      </c>
      <c r="I83" s="313">
        <v>150</v>
      </c>
      <c r="J83" s="65">
        <f t="shared" si="33"/>
        <v>295</v>
      </c>
      <c r="K83" s="313">
        <v>0</v>
      </c>
      <c r="L83" s="313">
        <v>583</v>
      </c>
      <c r="M83" s="170">
        <f t="shared" si="34"/>
        <v>583</v>
      </c>
      <c r="O83" s="438" t="str">
        <f t="shared" si="27"/>
        <v/>
      </c>
      <c r="P83" s="438" t="str">
        <f t="shared" si="28"/>
        <v/>
      </c>
    </row>
    <row r="84" spans="1:18" ht="21.95" customHeight="1" x14ac:dyDescent="0.15">
      <c r="A84" s="64" t="s">
        <v>402</v>
      </c>
      <c r="B84" s="65">
        <f t="shared" si="29"/>
        <v>165</v>
      </c>
      <c r="C84" s="65">
        <f t="shared" si="30"/>
        <v>48</v>
      </c>
      <c r="D84" s="65">
        <f t="shared" si="31"/>
        <v>213</v>
      </c>
      <c r="E84" s="313">
        <v>61</v>
      </c>
      <c r="F84" s="313">
        <v>34</v>
      </c>
      <c r="G84" s="65">
        <f t="shared" si="32"/>
        <v>95</v>
      </c>
      <c r="H84" s="313">
        <v>104</v>
      </c>
      <c r="I84" s="313">
        <v>14</v>
      </c>
      <c r="J84" s="65">
        <f t="shared" si="33"/>
        <v>118</v>
      </c>
      <c r="K84" s="313">
        <v>0</v>
      </c>
      <c r="L84" s="313">
        <v>213</v>
      </c>
      <c r="M84" s="170">
        <f t="shared" si="34"/>
        <v>213</v>
      </c>
      <c r="O84" s="438" t="str">
        <f t="shared" si="27"/>
        <v/>
      </c>
      <c r="P84" s="438" t="str">
        <f t="shared" si="28"/>
        <v/>
      </c>
    </row>
    <row r="85" spans="1:18" ht="21.95" customHeight="1" x14ac:dyDescent="0.15">
      <c r="A85" s="64" t="s">
        <v>403</v>
      </c>
      <c r="B85" s="65">
        <f t="shared" si="29"/>
        <v>491</v>
      </c>
      <c r="C85" s="65">
        <f t="shared" si="30"/>
        <v>183</v>
      </c>
      <c r="D85" s="299">
        <f t="shared" si="31"/>
        <v>674</v>
      </c>
      <c r="E85" s="313">
        <v>117</v>
      </c>
      <c r="F85" s="313">
        <v>67</v>
      </c>
      <c r="G85" s="65">
        <f t="shared" si="32"/>
        <v>184</v>
      </c>
      <c r="H85" s="313">
        <v>374</v>
      </c>
      <c r="I85" s="313">
        <v>116</v>
      </c>
      <c r="J85" s="65">
        <f t="shared" si="33"/>
        <v>490</v>
      </c>
      <c r="K85" s="313">
        <v>0</v>
      </c>
      <c r="L85" s="313">
        <v>674</v>
      </c>
      <c r="M85" s="300">
        <f t="shared" si="34"/>
        <v>674</v>
      </c>
      <c r="O85" s="438" t="str">
        <f t="shared" si="27"/>
        <v/>
      </c>
      <c r="P85" s="438" t="str">
        <f t="shared" si="28"/>
        <v/>
      </c>
    </row>
    <row r="86" spans="1:18" ht="21.95" customHeight="1" x14ac:dyDescent="0.15">
      <c r="A86" s="64" t="s">
        <v>404</v>
      </c>
      <c r="B86" s="65">
        <f t="shared" si="29"/>
        <v>44</v>
      </c>
      <c r="C86" s="65">
        <f t="shared" si="30"/>
        <v>18</v>
      </c>
      <c r="D86" s="65">
        <f t="shared" si="31"/>
        <v>62</v>
      </c>
      <c r="E86" s="313">
        <v>15</v>
      </c>
      <c r="F86" s="313">
        <v>8</v>
      </c>
      <c r="G86" s="65">
        <f t="shared" si="32"/>
        <v>23</v>
      </c>
      <c r="H86" s="313">
        <v>29</v>
      </c>
      <c r="I86" s="313">
        <v>10</v>
      </c>
      <c r="J86" s="65">
        <f t="shared" si="33"/>
        <v>39</v>
      </c>
      <c r="K86" s="313">
        <v>25</v>
      </c>
      <c r="L86" s="313">
        <v>37</v>
      </c>
      <c r="M86" s="170">
        <f t="shared" si="34"/>
        <v>62</v>
      </c>
      <c r="O86" s="438" t="str">
        <f t="shared" si="27"/>
        <v/>
      </c>
      <c r="P86" s="438" t="str">
        <f t="shared" si="28"/>
        <v/>
      </c>
    </row>
    <row r="87" spans="1:18" ht="21.95" customHeight="1" x14ac:dyDescent="0.15">
      <c r="A87" s="64" t="s">
        <v>405</v>
      </c>
      <c r="B87" s="65">
        <f t="shared" si="29"/>
        <v>575</v>
      </c>
      <c r="C87" s="65">
        <f t="shared" si="30"/>
        <v>314</v>
      </c>
      <c r="D87" s="65">
        <f t="shared" si="31"/>
        <v>889</v>
      </c>
      <c r="E87" s="313">
        <v>243</v>
      </c>
      <c r="F87" s="313">
        <v>161</v>
      </c>
      <c r="G87" s="65">
        <f t="shared" si="32"/>
        <v>404</v>
      </c>
      <c r="H87" s="313">
        <v>332</v>
      </c>
      <c r="I87" s="313">
        <v>153</v>
      </c>
      <c r="J87" s="65">
        <f t="shared" si="33"/>
        <v>485</v>
      </c>
      <c r="K87" s="313">
        <v>0</v>
      </c>
      <c r="L87" s="313">
        <v>889</v>
      </c>
      <c r="M87" s="170">
        <f t="shared" si="34"/>
        <v>889</v>
      </c>
      <c r="O87" s="438" t="str">
        <f t="shared" si="27"/>
        <v/>
      </c>
      <c r="P87" s="438" t="str">
        <f t="shared" si="28"/>
        <v/>
      </c>
    </row>
    <row r="88" spans="1:18" ht="21.95" customHeight="1" x14ac:dyDescent="0.15">
      <c r="A88" s="64"/>
      <c r="B88" s="65">
        <f t="shared" si="29"/>
        <v>0</v>
      </c>
      <c r="C88" s="65">
        <f t="shared" si="30"/>
        <v>0</v>
      </c>
      <c r="D88" s="65">
        <f t="shared" si="31"/>
        <v>0</v>
      </c>
      <c r="E88" s="313"/>
      <c r="F88" s="313"/>
      <c r="G88" s="65">
        <f t="shared" si="32"/>
        <v>0</v>
      </c>
      <c r="H88" s="313"/>
      <c r="I88" s="313"/>
      <c r="J88" s="65">
        <f t="shared" si="33"/>
        <v>0</v>
      </c>
      <c r="K88" s="313"/>
      <c r="L88" s="313"/>
      <c r="M88" s="170">
        <f t="shared" si="34"/>
        <v>0</v>
      </c>
      <c r="O88" s="438" t="str">
        <f t="shared" si="27"/>
        <v/>
      </c>
      <c r="P88" s="438" t="str">
        <f t="shared" si="28"/>
        <v/>
      </c>
    </row>
    <row r="89" spans="1:18" ht="21.95" customHeight="1" x14ac:dyDescent="0.15">
      <c r="A89" s="64"/>
      <c r="B89" s="65">
        <f t="shared" si="29"/>
        <v>0</v>
      </c>
      <c r="C89" s="65">
        <f t="shared" si="30"/>
        <v>0</v>
      </c>
      <c r="D89" s="65">
        <f t="shared" si="31"/>
        <v>0</v>
      </c>
      <c r="E89" s="313"/>
      <c r="F89" s="313"/>
      <c r="G89" s="65">
        <f t="shared" si="32"/>
        <v>0</v>
      </c>
      <c r="H89" s="313"/>
      <c r="I89" s="313"/>
      <c r="J89" s="65">
        <f t="shared" si="33"/>
        <v>0</v>
      </c>
      <c r="K89" s="313"/>
      <c r="L89" s="313"/>
      <c r="M89" s="170">
        <f t="shared" si="34"/>
        <v>0</v>
      </c>
      <c r="O89" s="438" t="str">
        <f t="shared" si="27"/>
        <v/>
      </c>
      <c r="P89" s="438" t="str">
        <f t="shared" si="28"/>
        <v/>
      </c>
    </row>
    <row r="90" spans="1:18" ht="21.95" customHeight="1" x14ac:dyDescent="0.15">
      <c r="A90" s="64"/>
      <c r="B90" s="65">
        <f t="shared" si="29"/>
        <v>0</v>
      </c>
      <c r="C90" s="65">
        <f t="shared" si="30"/>
        <v>0</v>
      </c>
      <c r="D90" s="65">
        <f t="shared" si="31"/>
        <v>0</v>
      </c>
      <c r="E90" s="313"/>
      <c r="F90" s="313"/>
      <c r="G90" s="65">
        <f t="shared" si="32"/>
        <v>0</v>
      </c>
      <c r="H90" s="313"/>
      <c r="I90" s="313"/>
      <c r="J90" s="65">
        <f t="shared" si="33"/>
        <v>0</v>
      </c>
      <c r="K90" s="313"/>
      <c r="L90" s="313"/>
      <c r="M90" s="170">
        <f t="shared" si="34"/>
        <v>0</v>
      </c>
      <c r="O90" s="438" t="str">
        <f t="shared" si="27"/>
        <v/>
      </c>
      <c r="P90" s="438" t="str">
        <f t="shared" si="28"/>
        <v/>
      </c>
    </row>
    <row r="91" spans="1:18" ht="21.95" customHeight="1" x14ac:dyDescent="0.15">
      <c r="A91" s="64"/>
      <c r="B91" s="65">
        <f t="shared" ref="B91:B106" si="36">SUM(E91,H91)</f>
        <v>0</v>
      </c>
      <c r="C91" s="65">
        <f t="shared" ref="C91:C106" si="37">SUM(F91,I91)</f>
        <v>0</v>
      </c>
      <c r="D91" s="65">
        <f t="shared" ref="D91:D106" si="38">SUM(B91:C91)</f>
        <v>0</v>
      </c>
      <c r="E91" s="313"/>
      <c r="F91" s="313"/>
      <c r="G91" s="65">
        <f t="shared" ref="G91:G106" si="39">SUM(E91:F91)</f>
        <v>0</v>
      </c>
      <c r="H91" s="313"/>
      <c r="I91" s="313"/>
      <c r="J91" s="65">
        <f t="shared" ref="J91:J106" si="40">SUM(H91:I91)</f>
        <v>0</v>
      </c>
      <c r="K91" s="313"/>
      <c r="L91" s="313"/>
      <c r="M91" s="170">
        <f t="shared" ref="M91:M106" si="41">SUM(K91:L91)</f>
        <v>0</v>
      </c>
      <c r="O91" s="438" t="str">
        <f t="shared" si="27"/>
        <v/>
      </c>
      <c r="P91" s="438" t="str">
        <f t="shared" si="28"/>
        <v/>
      </c>
    </row>
    <row r="92" spans="1:18" ht="21.95" customHeight="1" x14ac:dyDescent="0.15">
      <c r="A92" s="64"/>
      <c r="B92" s="65">
        <f t="shared" si="36"/>
        <v>0</v>
      </c>
      <c r="C92" s="65">
        <f t="shared" si="37"/>
        <v>0</v>
      </c>
      <c r="D92" s="65">
        <f t="shared" si="38"/>
        <v>0</v>
      </c>
      <c r="E92" s="313"/>
      <c r="F92" s="313"/>
      <c r="G92" s="65">
        <f t="shared" si="39"/>
        <v>0</v>
      </c>
      <c r="H92" s="313"/>
      <c r="I92" s="313"/>
      <c r="J92" s="65">
        <f t="shared" si="40"/>
        <v>0</v>
      </c>
      <c r="K92" s="313"/>
      <c r="L92" s="313"/>
      <c r="M92" s="170">
        <f t="shared" si="41"/>
        <v>0</v>
      </c>
      <c r="O92" s="438" t="str">
        <f t="shared" si="27"/>
        <v/>
      </c>
      <c r="P92" s="438" t="str">
        <f t="shared" si="28"/>
        <v/>
      </c>
    </row>
    <row r="93" spans="1:18" ht="21.95" customHeight="1" x14ac:dyDescent="0.15">
      <c r="A93" s="64"/>
      <c r="B93" s="65">
        <f t="shared" si="36"/>
        <v>0</v>
      </c>
      <c r="C93" s="65">
        <f t="shared" si="37"/>
        <v>0</v>
      </c>
      <c r="D93" s="65">
        <f t="shared" si="38"/>
        <v>0</v>
      </c>
      <c r="E93" s="313"/>
      <c r="F93" s="313"/>
      <c r="G93" s="65">
        <f t="shared" si="39"/>
        <v>0</v>
      </c>
      <c r="H93" s="313"/>
      <c r="I93" s="313"/>
      <c r="J93" s="65">
        <f t="shared" si="40"/>
        <v>0</v>
      </c>
      <c r="K93" s="313"/>
      <c r="L93" s="313"/>
      <c r="M93" s="170">
        <f t="shared" si="41"/>
        <v>0</v>
      </c>
      <c r="O93" s="438" t="str">
        <f t="shared" si="27"/>
        <v/>
      </c>
      <c r="P93" s="438" t="str">
        <f t="shared" si="28"/>
        <v/>
      </c>
    </row>
    <row r="94" spans="1:18" ht="21.95" customHeight="1" x14ac:dyDescent="0.15">
      <c r="A94" s="64"/>
      <c r="B94" s="65">
        <f t="shared" si="36"/>
        <v>0</v>
      </c>
      <c r="C94" s="65">
        <f t="shared" si="37"/>
        <v>0</v>
      </c>
      <c r="D94" s="65">
        <f t="shared" si="38"/>
        <v>0</v>
      </c>
      <c r="E94" s="313"/>
      <c r="F94" s="313"/>
      <c r="G94" s="65">
        <f t="shared" si="39"/>
        <v>0</v>
      </c>
      <c r="H94" s="313"/>
      <c r="I94" s="313"/>
      <c r="J94" s="65">
        <f t="shared" si="40"/>
        <v>0</v>
      </c>
      <c r="K94" s="313"/>
      <c r="L94" s="313"/>
      <c r="M94" s="170">
        <f t="shared" si="41"/>
        <v>0</v>
      </c>
      <c r="O94" s="438" t="str">
        <f t="shared" si="27"/>
        <v/>
      </c>
      <c r="P94" s="438" t="str">
        <f t="shared" si="28"/>
        <v/>
      </c>
    </row>
    <row r="95" spans="1:18" ht="21.95" customHeight="1" x14ac:dyDescent="0.15">
      <c r="A95" s="64"/>
      <c r="B95" s="65">
        <f t="shared" si="36"/>
        <v>0</v>
      </c>
      <c r="C95" s="65">
        <f t="shared" si="37"/>
        <v>0</v>
      </c>
      <c r="D95" s="65">
        <f t="shared" si="38"/>
        <v>0</v>
      </c>
      <c r="E95" s="313"/>
      <c r="F95" s="313"/>
      <c r="G95" s="65">
        <f t="shared" si="39"/>
        <v>0</v>
      </c>
      <c r="H95" s="313"/>
      <c r="I95" s="313"/>
      <c r="J95" s="65">
        <f t="shared" si="40"/>
        <v>0</v>
      </c>
      <c r="K95" s="313"/>
      <c r="L95" s="313"/>
      <c r="M95" s="170">
        <f t="shared" si="41"/>
        <v>0</v>
      </c>
      <c r="O95" s="438" t="str">
        <f t="shared" si="27"/>
        <v/>
      </c>
      <c r="P95" s="438" t="str">
        <f t="shared" si="28"/>
        <v/>
      </c>
    </row>
    <row r="96" spans="1:18" ht="21.95" customHeight="1" x14ac:dyDescent="0.15">
      <c r="A96" s="64"/>
      <c r="B96" s="65">
        <f t="shared" si="36"/>
        <v>0</v>
      </c>
      <c r="C96" s="65">
        <f t="shared" si="37"/>
        <v>0</v>
      </c>
      <c r="D96" s="65">
        <f t="shared" si="38"/>
        <v>0</v>
      </c>
      <c r="E96" s="313"/>
      <c r="F96" s="313"/>
      <c r="G96" s="65">
        <f t="shared" si="39"/>
        <v>0</v>
      </c>
      <c r="H96" s="313"/>
      <c r="I96" s="313"/>
      <c r="J96" s="65">
        <f t="shared" si="40"/>
        <v>0</v>
      </c>
      <c r="K96" s="313"/>
      <c r="L96" s="313"/>
      <c r="M96" s="170">
        <f t="shared" si="41"/>
        <v>0</v>
      </c>
      <c r="O96" s="438" t="str">
        <f t="shared" si="27"/>
        <v/>
      </c>
      <c r="P96" s="438" t="str">
        <f t="shared" si="28"/>
        <v/>
      </c>
    </row>
    <row r="97" spans="1:16" ht="21.95" customHeight="1" x14ac:dyDescent="0.15">
      <c r="A97" s="64"/>
      <c r="B97" s="65">
        <f t="shared" si="36"/>
        <v>0</v>
      </c>
      <c r="C97" s="65">
        <f t="shared" si="37"/>
        <v>0</v>
      </c>
      <c r="D97" s="65">
        <f t="shared" si="38"/>
        <v>0</v>
      </c>
      <c r="E97" s="313"/>
      <c r="F97" s="313"/>
      <c r="G97" s="65">
        <f t="shared" si="39"/>
        <v>0</v>
      </c>
      <c r="H97" s="313"/>
      <c r="I97" s="313"/>
      <c r="J97" s="65">
        <f t="shared" si="40"/>
        <v>0</v>
      </c>
      <c r="K97" s="313"/>
      <c r="L97" s="313"/>
      <c r="M97" s="170">
        <f t="shared" si="41"/>
        <v>0</v>
      </c>
      <c r="O97" s="438" t="str">
        <f t="shared" si="27"/>
        <v/>
      </c>
      <c r="P97" s="438" t="str">
        <f t="shared" si="28"/>
        <v/>
      </c>
    </row>
    <row r="98" spans="1:16" ht="21.95" customHeight="1" x14ac:dyDescent="0.15">
      <c r="A98" s="64"/>
      <c r="B98" s="65">
        <f t="shared" si="36"/>
        <v>0</v>
      </c>
      <c r="C98" s="65">
        <f t="shared" si="37"/>
        <v>0</v>
      </c>
      <c r="D98" s="65">
        <f t="shared" si="38"/>
        <v>0</v>
      </c>
      <c r="E98" s="313"/>
      <c r="F98" s="313"/>
      <c r="G98" s="65">
        <f t="shared" si="39"/>
        <v>0</v>
      </c>
      <c r="H98" s="313"/>
      <c r="I98" s="313"/>
      <c r="J98" s="65">
        <f t="shared" si="40"/>
        <v>0</v>
      </c>
      <c r="K98" s="313"/>
      <c r="L98" s="313"/>
      <c r="M98" s="170">
        <f t="shared" si="41"/>
        <v>0</v>
      </c>
      <c r="O98" s="438" t="str">
        <f t="shared" si="27"/>
        <v/>
      </c>
      <c r="P98" s="438" t="str">
        <f t="shared" si="28"/>
        <v/>
      </c>
    </row>
    <row r="99" spans="1:16" ht="21.95" customHeight="1" x14ac:dyDescent="0.15">
      <c r="A99" s="64"/>
      <c r="B99" s="65">
        <f t="shared" si="36"/>
        <v>0</v>
      </c>
      <c r="C99" s="65">
        <f t="shared" si="37"/>
        <v>0</v>
      </c>
      <c r="D99" s="65">
        <f t="shared" si="38"/>
        <v>0</v>
      </c>
      <c r="E99" s="313"/>
      <c r="F99" s="313"/>
      <c r="G99" s="65">
        <f t="shared" si="39"/>
        <v>0</v>
      </c>
      <c r="H99" s="313"/>
      <c r="I99" s="313"/>
      <c r="J99" s="65">
        <f t="shared" si="40"/>
        <v>0</v>
      </c>
      <c r="K99" s="313"/>
      <c r="L99" s="313"/>
      <c r="M99" s="170">
        <f t="shared" si="41"/>
        <v>0</v>
      </c>
      <c r="O99" s="438" t="str">
        <f t="shared" si="27"/>
        <v/>
      </c>
      <c r="P99" s="438" t="str">
        <f t="shared" si="28"/>
        <v/>
      </c>
    </row>
    <row r="100" spans="1:16" ht="21.95" customHeight="1" x14ac:dyDescent="0.15">
      <c r="A100" s="64"/>
      <c r="B100" s="65">
        <f t="shared" si="36"/>
        <v>0</v>
      </c>
      <c r="C100" s="65">
        <f t="shared" si="37"/>
        <v>0</v>
      </c>
      <c r="D100" s="65">
        <f t="shared" si="38"/>
        <v>0</v>
      </c>
      <c r="E100" s="313"/>
      <c r="F100" s="313"/>
      <c r="G100" s="65">
        <f t="shared" si="39"/>
        <v>0</v>
      </c>
      <c r="H100" s="313"/>
      <c r="I100" s="313"/>
      <c r="J100" s="65">
        <f t="shared" si="40"/>
        <v>0</v>
      </c>
      <c r="K100" s="313"/>
      <c r="L100" s="313"/>
      <c r="M100" s="170">
        <f t="shared" si="41"/>
        <v>0</v>
      </c>
      <c r="O100" s="438" t="str">
        <f t="shared" si="27"/>
        <v/>
      </c>
      <c r="P100" s="438" t="str">
        <f t="shared" si="28"/>
        <v/>
      </c>
    </row>
    <row r="101" spans="1:16" ht="21.95" customHeight="1" x14ac:dyDescent="0.15">
      <c r="A101" s="64"/>
      <c r="B101" s="65">
        <f t="shared" si="36"/>
        <v>0</v>
      </c>
      <c r="C101" s="65">
        <f t="shared" si="37"/>
        <v>0</v>
      </c>
      <c r="D101" s="65">
        <f t="shared" si="38"/>
        <v>0</v>
      </c>
      <c r="E101" s="313"/>
      <c r="F101" s="313"/>
      <c r="G101" s="65">
        <f t="shared" si="39"/>
        <v>0</v>
      </c>
      <c r="H101" s="313"/>
      <c r="I101" s="313"/>
      <c r="J101" s="65">
        <f t="shared" si="40"/>
        <v>0</v>
      </c>
      <c r="K101" s="313"/>
      <c r="L101" s="313"/>
      <c r="M101" s="170">
        <f t="shared" si="41"/>
        <v>0</v>
      </c>
      <c r="O101" s="438" t="str">
        <f t="shared" si="27"/>
        <v/>
      </c>
      <c r="P101" s="438" t="str">
        <f t="shared" si="28"/>
        <v/>
      </c>
    </row>
    <row r="102" spans="1:16" ht="21.95" customHeight="1" x14ac:dyDescent="0.15">
      <c r="A102" s="64"/>
      <c r="B102" s="65">
        <f t="shared" si="36"/>
        <v>0</v>
      </c>
      <c r="C102" s="65">
        <f t="shared" si="37"/>
        <v>0</v>
      </c>
      <c r="D102" s="65">
        <f t="shared" si="38"/>
        <v>0</v>
      </c>
      <c r="E102" s="313"/>
      <c r="F102" s="313"/>
      <c r="G102" s="65">
        <f t="shared" si="39"/>
        <v>0</v>
      </c>
      <c r="H102" s="313"/>
      <c r="I102" s="313"/>
      <c r="J102" s="65">
        <f t="shared" si="40"/>
        <v>0</v>
      </c>
      <c r="K102" s="313"/>
      <c r="L102" s="313"/>
      <c r="M102" s="170">
        <f t="shared" si="41"/>
        <v>0</v>
      </c>
      <c r="O102" s="438" t="str">
        <f t="shared" si="27"/>
        <v/>
      </c>
      <c r="P102" s="438" t="str">
        <f t="shared" si="28"/>
        <v/>
      </c>
    </row>
    <row r="103" spans="1:16" ht="21.95" customHeight="1" x14ac:dyDescent="0.15">
      <c r="A103" s="64"/>
      <c r="B103" s="65">
        <f t="shared" si="36"/>
        <v>0</v>
      </c>
      <c r="C103" s="65">
        <f t="shared" si="37"/>
        <v>0</v>
      </c>
      <c r="D103" s="65">
        <f t="shared" si="38"/>
        <v>0</v>
      </c>
      <c r="E103" s="313"/>
      <c r="F103" s="313"/>
      <c r="G103" s="65">
        <f t="shared" si="39"/>
        <v>0</v>
      </c>
      <c r="H103" s="313"/>
      <c r="I103" s="313"/>
      <c r="J103" s="65">
        <f t="shared" si="40"/>
        <v>0</v>
      </c>
      <c r="K103" s="313"/>
      <c r="L103" s="313"/>
      <c r="M103" s="170">
        <f t="shared" si="41"/>
        <v>0</v>
      </c>
      <c r="O103" s="438" t="str">
        <f t="shared" si="27"/>
        <v/>
      </c>
      <c r="P103" s="438" t="str">
        <f t="shared" si="28"/>
        <v/>
      </c>
    </row>
    <row r="104" spans="1:16" ht="21.95" customHeight="1" x14ac:dyDescent="0.15">
      <c r="A104" s="64"/>
      <c r="B104" s="65">
        <f t="shared" si="36"/>
        <v>0</v>
      </c>
      <c r="C104" s="65">
        <f t="shared" si="37"/>
        <v>0</v>
      </c>
      <c r="D104" s="65">
        <f t="shared" si="38"/>
        <v>0</v>
      </c>
      <c r="E104" s="313"/>
      <c r="F104" s="313"/>
      <c r="G104" s="65">
        <f t="shared" si="39"/>
        <v>0</v>
      </c>
      <c r="H104" s="313"/>
      <c r="I104" s="313"/>
      <c r="J104" s="65">
        <f t="shared" si="40"/>
        <v>0</v>
      </c>
      <c r="K104" s="313"/>
      <c r="L104" s="313"/>
      <c r="M104" s="170">
        <f t="shared" si="41"/>
        <v>0</v>
      </c>
      <c r="O104" s="438" t="str">
        <f t="shared" si="27"/>
        <v/>
      </c>
      <c r="P104" s="438" t="str">
        <f t="shared" si="28"/>
        <v/>
      </c>
    </row>
    <row r="105" spans="1:16" ht="21.95" customHeight="1" x14ac:dyDescent="0.15">
      <c r="A105" s="64"/>
      <c r="B105" s="65">
        <f t="shared" si="36"/>
        <v>0</v>
      </c>
      <c r="C105" s="65">
        <f t="shared" si="37"/>
        <v>0</v>
      </c>
      <c r="D105" s="65">
        <f t="shared" si="38"/>
        <v>0</v>
      </c>
      <c r="E105" s="313"/>
      <c r="F105" s="313"/>
      <c r="G105" s="65">
        <f t="shared" si="39"/>
        <v>0</v>
      </c>
      <c r="H105" s="313"/>
      <c r="I105" s="313"/>
      <c r="J105" s="65">
        <f t="shared" si="40"/>
        <v>0</v>
      </c>
      <c r="K105" s="313"/>
      <c r="L105" s="313"/>
      <c r="M105" s="170">
        <f t="shared" si="41"/>
        <v>0</v>
      </c>
      <c r="O105" s="438" t="str">
        <f t="shared" si="27"/>
        <v/>
      </c>
      <c r="P105" s="438" t="str">
        <f t="shared" si="28"/>
        <v/>
      </c>
    </row>
    <row r="106" spans="1:16" ht="21.95" customHeight="1" thickBot="1" x14ac:dyDescent="0.2">
      <c r="A106" s="66"/>
      <c r="B106" s="172">
        <f t="shared" si="36"/>
        <v>0</v>
      </c>
      <c r="C106" s="172">
        <f t="shared" si="37"/>
        <v>0</v>
      </c>
      <c r="D106" s="172">
        <f t="shared" si="38"/>
        <v>0</v>
      </c>
      <c r="E106" s="42"/>
      <c r="F106" s="42"/>
      <c r="G106" s="172">
        <f t="shared" si="39"/>
        <v>0</v>
      </c>
      <c r="H106" s="42"/>
      <c r="I106" s="42"/>
      <c r="J106" s="172">
        <f t="shared" si="40"/>
        <v>0</v>
      </c>
      <c r="K106" s="42"/>
      <c r="L106" s="42"/>
      <c r="M106" s="424">
        <f t="shared" si="41"/>
        <v>0</v>
      </c>
      <c r="O106" s="438" t="str">
        <f t="shared" si="27"/>
        <v/>
      </c>
      <c r="P106" s="438" t="str">
        <f t="shared" si="28"/>
        <v/>
      </c>
    </row>
  </sheetData>
  <sheetProtection algorithmName="SHA-512" hashValue="i8DCPVJ4ha0UGxiXh7ah//faAl1CRSGgYwnFLdrVLWMO20J2Pzu8VTZrajBZ463DItSX0xAiAK/V03VMb5HpRg==" saltValue="01KAYkIUZC47maYzPdc82w==" spinCount="100000" sheet="1" objects="1" scenarios="1" selectLockedCells="1"/>
  <mergeCells count="17">
    <mergeCell ref="A3:D3"/>
    <mergeCell ref="K3:L3"/>
    <mergeCell ref="A36:L36"/>
    <mergeCell ref="A37:D37"/>
    <mergeCell ref="A1:M1"/>
    <mergeCell ref="K37:L37"/>
    <mergeCell ref="A2:C2"/>
    <mergeCell ref="K74:K75"/>
    <mergeCell ref="L74:L75"/>
    <mergeCell ref="K73:M73"/>
    <mergeCell ref="M74:M75"/>
    <mergeCell ref="A72:E72"/>
    <mergeCell ref="A73:A75"/>
    <mergeCell ref="B73:J73"/>
    <mergeCell ref="B74:D74"/>
    <mergeCell ref="E74:G74"/>
    <mergeCell ref="H74:J74"/>
  </mergeCells>
  <phoneticPr fontId="3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horizontalDpi="300" verticalDpi="300" r:id="rId1"/>
  <headerFooter alignWithMargins="0">
    <oddHeader>&amp;R&amp;F</oddHeader>
  </headerFooter>
  <rowBreaks count="2" manualBreakCount="2">
    <brk id="35" max="12" man="1"/>
    <brk id="70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1">
    <pageSetUpPr fitToPage="1"/>
  </sheetPr>
  <dimension ref="A1:IV106"/>
  <sheetViews>
    <sheetView showGridLines="0" zoomScale="70" zoomScaleNormal="70" workbookViewId="0">
      <selection activeCell="I26" sqref="I26"/>
    </sheetView>
  </sheetViews>
  <sheetFormatPr defaultColWidth="9.109375" defaultRowHeight="14.25" x14ac:dyDescent="0.15"/>
  <cols>
    <col min="1" max="1" width="7.33203125" style="1" customWidth="1"/>
    <col min="2" max="12" width="10.33203125" style="1" customWidth="1"/>
    <col min="13" max="15" width="9.109375" style="1" bestFit="1" customWidth="1"/>
    <col min="16" max="256" width="9.109375" style="1"/>
  </cols>
  <sheetData>
    <row r="1" spans="1:23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254"/>
    </row>
    <row r="2" spans="1:23" ht="24.75" customHeight="1" x14ac:dyDescent="0.15">
      <c r="A2" s="549" t="s">
        <v>91</v>
      </c>
      <c r="B2" s="549"/>
      <c r="C2" s="549"/>
    </row>
    <row r="3" spans="1:23" ht="30.75" customHeight="1" thickBot="1" x14ac:dyDescent="0.2">
      <c r="A3" s="541" t="s">
        <v>41</v>
      </c>
      <c r="B3" s="541"/>
      <c r="C3" s="541"/>
      <c r="D3" s="541"/>
      <c r="K3" s="542" t="s">
        <v>147</v>
      </c>
      <c r="L3" s="542"/>
      <c r="N3" s="432" t="s">
        <v>359</v>
      </c>
      <c r="O3" s="432"/>
      <c r="P3" s="432"/>
      <c r="Q3" s="432"/>
      <c r="R3" s="432"/>
      <c r="S3" s="432"/>
      <c r="T3" s="432"/>
      <c r="U3" s="432"/>
      <c r="V3" s="432"/>
      <c r="W3" s="432"/>
    </row>
    <row r="4" spans="1:23" ht="29.25" customHeight="1" thickBot="1" x14ac:dyDescent="0.2">
      <c r="A4" s="57" t="s">
        <v>224</v>
      </c>
      <c r="B4" s="58" t="s">
        <v>242</v>
      </c>
      <c r="C4" s="58" t="s">
        <v>195</v>
      </c>
      <c r="D4" s="58" t="s">
        <v>197</v>
      </c>
      <c r="E4" s="58" t="s">
        <v>78</v>
      </c>
      <c r="F4" s="58" t="s">
        <v>98</v>
      </c>
      <c r="G4" s="58" t="s">
        <v>109</v>
      </c>
      <c r="H4" s="58" t="s">
        <v>83</v>
      </c>
      <c r="I4" s="58" t="s">
        <v>106</v>
      </c>
      <c r="J4" s="58" t="s">
        <v>108</v>
      </c>
      <c r="K4" s="58" t="s">
        <v>85</v>
      </c>
      <c r="L4" s="60" t="s">
        <v>120</v>
      </c>
      <c r="N4" s="449" t="s">
        <v>195</v>
      </c>
      <c r="O4" s="449" t="s">
        <v>197</v>
      </c>
      <c r="P4" s="449" t="s">
        <v>78</v>
      </c>
      <c r="Q4" s="449" t="s">
        <v>98</v>
      </c>
      <c r="R4" s="449" t="s">
        <v>109</v>
      </c>
      <c r="S4" s="449" t="s">
        <v>83</v>
      </c>
      <c r="T4" s="449" t="s">
        <v>106</v>
      </c>
      <c r="U4" s="449" t="s">
        <v>108</v>
      </c>
      <c r="V4" s="449" t="s">
        <v>85</v>
      </c>
      <c r="W4" s="449" t="s">
        <v>120</v>
      </c>
    </row>
    <row r="5" spans="1:23" ht="21.75" customHeight="1" thickTop="1" x14ac:dyDescent="0.15">
      <c r="A5" s="61" t="s">
        <v>243</v>
      </c>
      <c r="B5" s="62">
        <f t="shared" ref="B5:B19" si="0">SUM(C5:L5)</f>
        <v>0</v>
      </c>
      <c r="C5" s="62">
        <f t="shared" ref="C5:L5" si="1">SUM(C6:C35)</f>
        <v>0</v>
      </c>
      <c r="D5" s="62">
        <f t="shared" si="1"/>
        <v>0</v>
      </c>
      <c r="E5" s="62">
        <f t="shared" si="1"/>
        <v>0</v>
      </c>
      <c r="F5" s="62">
        <f t="shared" si="1"/>
        <v>0</v>
      </c>
      <c r="G5" s="62">
        <f t="shared" si="1"/>
        <v>0</v>
      </c>
      <c r="H5" s="62">
        <f t="shared" si="1"/>
        <v>0</v>
      </c>
      <c r="I5" s="62">
        <f t="shared" si="1"/>
        <v>0</v>
      </c>
      <c r="J5" s="62">
        <f t="shared" si="1"/>
        <v>0</v>
      </c>
      <c r="K5" s="62">
        <f t="shared" si="1"/>
        <v>0</v>
      </c>
      <c r="L5" s="63">
        <f t="shared" si="1"/>
        <v>0</v>
      </c>
      <c r="N5" s="432" t="str">
        <f t="shared" ref="N5:N35" si="2">IF((C5*1)&lt;=C39,"","오류")</f>
        <v/>
      </c>
      <c r="O5" s="432" t="str">
        <f t="shared" ref="O5:O35" si="3">IF((D5*5)&lt;=D39,"","오류")</f>
        <v/>
      </c>
      <c r="P5" s="432" t="str">
        <f t="shared" ref="P5:P35" si="4">IF((E5*10)&lt;=E39,"","오류")</f>
        <v/>
      </c>
      <c r="Q5" s="432" t="str">
        <f t="shared" ref="Q5:Q35" si="5">IF((F5*20)&lt;=F39,"","오류")</f>
        <v/>
      </c>
      <c r="R5" s="432" t="str">
        <f t="shared" ref="R5:R35" si="6">IF((G5*30)&lt;=G39,"","오류")</f>
        <v/>
      </c>
      <c r="S5" s="432" t="str">
        <f t="shared" ref="S5:S35" si="7">IF((H5*50)&lt;=H39,"","오류")</f>
        <v/>
      </c>
      <c r="T5" s="432" t="str">
        <f t="shared" ref="T5:T35" si="8">IF((I5*100)&lt;=I39,"","오류")</f>
        <v/>
      </c>
      <c r="U5" s="432" t="str">
        <f t="shared" ref="U5:U35" si="9">IF((J5*300)&lt;=J39,"","오류")</f>
        <v/>
      </c>
      <c r="V5" s="432" t="str">
        <f t="shared" ref="V5:V35" si="10">IF((K5*500)&lt;=K39,"","오류")</f>
        <v/>
      </c>
      <c r="W5" s="432" t="str">
        <f t="shared" ref="W5:W35" si="11">IF((L5*1000)&lt;=L39,"","오류")</f>
        <v/>
      </c>
    </row>
    <row r="6" spans="1:23" ht="21.75" customHeight="1" x14ac:dyDescent="0.15">
      <c r="A6" s="64" t="s">
        <v>395</v>
      </c>
      <c r="B6" s="65">
        <f t="shared" si="0"/>
        <v>0</v>
      </c>
      <c r="C6" s="312">
        <v>0</v>
      </c>
      <c r="D6" s="312">
        <v>0</v>
      </c>
      <c r="E6" s="312">
        <v>0</v>
      </c>
      <c r="F6" s="312">
        <v>0</v>
      </c>
      <c r="G6" s="312">
        <v>0</v>
      </c>
      <c r="H6" s="312">
        <v>0</v>
      </c>
      <c r="I6" s="312">
        <v>0</v>
      </c>
      <c r="J6" s="312">
        <v>0</v>
      </c>
      <c r="K6" s="312">
        <v>0</v>
      </c>
      <c r="L6" s="314">
        <v>0</v>
      </c>
      <c r="N6" s="432" t="str">
        <f t="shared" si="2"/>
        <v/>
      </c>
      <c r="O6" s="432" t="str">
        <f t="shared" si="3"/>
        <v/>
      </c>
      <c r="P6" s="432" t="str">
        <f t="shared" si="4"/>
        <v/>
      </c>
      <c r="Q6" s="432" t="str">
        <f t="shared" si="5"/>
        <v/>
      </c>
      <c r="R6" s="432" t="str">
        <f t="shared" si="6"/>
        <v/>
      </c>
      <c r="S6" s="432" t="str">
        <f t="shared" si="7"/>
        <v/>
      </c>
      <c r="T6" s="432" t="str">
        <f t="shared" si="8"/>
        <v/>
      </c>
      <c r="U6" s="432" t="str">
        <f t="shared" si="9"/>
        <v/>
      </c>
      <c r="V6" s="432" t="str">
        <f t="shared" si="10"/>
        <v/>
      </c>
      <c r="W6" s="432" t="str">
        <f t="shared" si="11"/>
        <v/>
      </c>
    </row>
    <row r="7" spans="1:23" ht="21.75" customHeight="1" x14ac:dyDescent="0.15">
      <c r="A7" s="64" t="s">
        <v>396</v>
      </c>
      <c r="B7" s="65">
        <f t="shared" si="0"/>
        <v>0</v>
      </c>
      <c r="C7" s="312">
        <v>0</v>
      </c>
      <c r="D7" s="312">
        <v>0</v>
      </c>
      <c r="E7" s="312">
        <v>0</v>
      </c>
      <c r="F7" s="312">
        <v>0</v>
      </c>
      <c r="G7" s="312">
        <v>0</v>
      </c>
      <c r="H7" s="312">
        <v>0</v>
      </c>
      <c r="I7" s="312">
        <v>0</v>
      </c>
      <c r="J7" s="312">
        <v>0</v>
      </c>
      <c r="K7" s="312">
        <v>0</v>
      </c>
      <c r="L7" s="314">
        <v>0</v>
      </c>
      <c r="N7" s="432" t="str">
        <f t="shared" si="2"/>
        <v/>
      </c>
      <c r="O7" s="432" t="str">
        <f t="shared" si="3"/>
        <v/>
      </c>
      <c r="P7" s="432" t="str">
        <f t="shared" si="4"/>
        <v/>
      </c>
      <c r="Q7" s="432" t="str">
        <f t="shared" si="5"/>
        <v/>
      </c>
      <c r="R7" s="432" t="str">
        <f t="shared" si="6"/>
        <v/>
      </c>
      <c r="S7" s="432" t="str">
        <f t="shared" si="7"/>
        <v/>
      </c>
      <c r="T7" s="432" t="str">
        <f t="shared" si="8"/>
        <v/>
      </c>
      <c r="U7" s="432" t="str">
        <f t="shared" si="9"/>
        <v/>
      </c>
      <c r="V7" s="432" t="str">
        <f t="shared" si="10"/>
        <v/>
      </c>
      <c r="W7" s="432" t="str">
        <f t="shared" si="11"/>
        <v/>
      </c>
    </row>
    <row r="8" spans="1:23" ht="21.75" customHeight="1" x14ac:dyDescent="0.15">
      <c r="A8" s="64" t="s">
        <v>397</v>
      </c>
      <c r="B8" s="65">
        <f t="shared" si="0"/>
        <v>0</v>
      </c>
      <c r="C8" s="312">
        <v>0</v>
      </c>
      <c r="D8" s="312">
        <v>0</v>
      </c>
      <c r="E8" s="312">
        <v>0</v>
      </c>
      <c r="F8" s="312">
        <v>0</v>
      </c>
      <c r="G8" s="312">
        <v>0</v>
      </c>
      <c r="H8" s="312">
        <v>0</v>
      </c>
      <c r="I8" s="312">
        <v>0</v>
      </c>
      <c r="J8" s="312">
        <v>0</v>
      </c>
      <c r="K8" s="312">
        <v>0</v>
      </c>
      <c r="L8" s="314">
        <v>0</v>
      </c>
      <c r="N8" s="432" t="str">
        <f t="shared" si="2"/>
        <v/>
      </c>
      <c r="O8" s="432" t="str">
        <f t="shared" si="3"/>
        <v/>
      </c>
      <c r="P8" s="432" t="str">
        <f t="shared" si="4"/>
        <v/>
      </c>
      <c r="Q8" s="432" t="str">
        <f t="shared" si="5"/>
        <v/>
      </c>
      <c r="R8" s="432" t="str">
        <f t="shared" si="6"/>
        <v/>
      </c>
      <c r="S8" s="432" t="str">
        <f t="shared" si="7"/>
        <v/>
      </c>
      <c r="T8" s="432" t="str">
        <f t="shared" si="8"/>
        <v/>
      </c>
      <c r="U8" s="432" t="str">
        <f t="shared" si="9"/>
        <v/>
      </c>
      <c r="V8" s="432" t="str">
        <f t="shared" si="10"/>
        <v/>
      </c>
      <c r="W8" s="432" t="str">
        <f t="shared" si="11"/>
        <v/>
      </c>
    </row>
    <row r="9" spans="1:23" ht="21.75" customHeight="1" x14ac:dyDescent="0.15">
      <c r="A9" s="64" t="s">
        <v>398</v>
      </c>
      <c r="B9" s="65">
        <f t="shared" si="0"/>
        <v>0</v>
      </c>
      <c r="C9" s="312">
        <v>0</v>
      </c>
      <c r="D9" s="312">
        <v>0</v>
      </c>
      <c r="E9" s="312">
        <v>0</v>
      </c>
      <c r="F9" s="312">
        <v>0</v>
      </c>
      <c r="G9" s="312">
        <v>0</v>
      </c>
      <c r="H9" s="312">
        <v>0</v>
      </c>
      <c r="I9" s="312">
        <v>0</v>
      </c>
      <c r="J9" s="312">
        <v>0</v>
      </c>
      <c r="K9" s="312">
        <v>0</v>
      </c>
      <c r="L9" s="314">
        <v>0</v>
      </c>
      <c r="N9" s="432" t="str">
        <f t="shared" si="2"/>
        <v/>
      </c>
      <c r="O9" s="432" t="str">
        <f t="shared" si="3"/>
        <v/>
      </c>
      <c r="P9" s="432" t="str">
        <f t="shared" si="4"/>
        <v/>
      </c>
      <c r="Q9" s="432" t="str">
        <f t="shared" si="5"/>
        <v/>
      </c>
      <c r="R9" s="432" t="str">
        <f t="shared" si="6"/>
        <v/>
      </c>
      <c r="S9" s="432" t="str">
        <f t="shared" si="7"/>
        <v/>
      </c>
      <c r="T9" s="432" t="str">
        <f t="shared" si="8"/>
        <v/>
      </c>
      <c r="U9" s="432" t="str">
        <f t="shared" si="9"/>
        <v/>
      </c>
      <c r="V9" s="432" t="str">
        <f t="shared" si="10"/>
        <v/>
      </c>
      <c r="W9" s="432" t="str">
        <f t="shared" si="11"/>
        <v/>
      </c>
    </row>
    <row r="10" spans="1:23" ht="21.75" customHeight="1" x14ac:dyDescent="0.15">
      <c r="A10" s="64" t="s">
        <v>399</v>
      </c>
      <c r="B10" s="65">
        <f t="shared" si="0"/>
        <v>0</v>
      </c>
      <c r="C10" s="312">
        <v>0</v>
      </c>
      <c r="D10" s="312">
        <v>0</v>
      </c>
      <c r="E10" s="312">
        <v>0</v>
      </c>
      <c r="F10" s="312">
        <v>0</v>
      </c>
      <c r="G10" s="312">
        <v>0</v>
      </c>
      <c r="H10" s="312">
        <v>0</v>
      </c>
      <c r="I10" s="312">
        <v>0</v>
      </c>
      <c r="J10" s="312">
        <v>0</v>
      </c>
      <c r="K10" s="312">
        <v>0</v>
      </c>
      <c r="L10" s="314">
        <v>0</v>
      </c>
      <c r="N10" s="432" t="str">
        <f t="shared" si="2"/>
        <v/>
      </c>
      <c r="O10" s="432" t="str">
        <f t="shared" si="3"/>
        <v/>
      </c>
      <c r="P10" s="432" t="str">
        <f t="shared" si="4"/>
        <v/>
      </c>
      <c r="Q10" s="432" t="str">
        <f t="shared" si="5"/>
        <v/>
      </c>
      <c r="R10" s="432" t="str">
        <f t="shared" si="6"/>
        <v/>
      </c>
      <c r="S10" s="432" t="str">
        <f t="shared" si="7"/>
        <v/>
      </c>
      <c r="T10" s="432" t="str">
        <f t="shared" si="8"/>
        <v/>
      </c>
      <c r="U10" s="432" t="str">
        <f t="shared" si="9"/>
        <v/>
      </c>
      <c r="V10" s="432" t="str">
        <f t="shared" si="10"/>
        <v/>
      </c>
      <c r="W10" s="432" t="str">
        <f t="shared" si="11"/>
        <v/>
      </c>
    </row>
    <row r="11" spans="1:23" ht="21.75" customHeight="1" x14ac:dyDescent="0.15">
      <c r="A11" s="64" t="s">
        <v>400</v>
      </c>
      <c r="B11" s="65">
        <f t="shared" si="0"/>
        <v>0</v>
      </c>
      <c r="C11" s="312">
        <v>0</v>
      </c>
      <c r="D11" s="312">
        <v>0</v>
      </c>
      <c r="E11" s="312">
        <v>0</v>
      </c>
      <c r="F11" s="312">
        <v>0</v>
      </c>
      <c r="G11" s="312">
        <v>0</v>
      </c>
      <c r="H11" s="312">
        <v>0</v>
      </c>
      <c r="I11" s="312">
        <v>0</v>
      </c>
      <c r="J11" s="312">
        <v>0</v>
      </c>
      <c r="K11" s="312">
        <v>0</v>
      </c>
      <c r="L11" s="314">
        <v>0</v>
      </c>
      <c r="N11" s="432" t="str">
        <f t="shared" si="2"/>
        <v/>
      </c>
      <c r="O11" s="432" t="str">
        <f t="shared" si="3"/>
        <v/>
      </c>
      <c r="P11" s="432" t="str">
        <f t="shared" si="4"/>
        <v/>
      </c>
      <c r="Q11" s="432" t="str">
        <f t="shared" si="5"/>
        <v/>
      </c>
      <c r="R11" s="432" t="str">
        <f t="shared" si="6"/>
        <v/>
      </c>
      <c r="S11" s="432" t="str">
        <f t="shared" si="7"/>
        <v/>
      </c>
      <c r="T11" s="432" t="str">
        <f t="shared" si="8"/>
        <v/>
      </c>
      <c r="U11" s="432" t="str">
        <f t="shared" si="9"/>
        <v/>
      </c>
      <c r="V11" s="432" t="str">
        <f t="shared" si="10"/>
        <v/>
      </c>
      <c r="W11" s="432" t="str">
        <f t="shared" si="11"/>
        <v/>
      </c>
    </row>
    <row r="12" spans="1:23" ht="21.75" customHeight="1" x14ac:dyDescent="0.15">
      <c r="A12" s="64" t="s">
        <v>401</v>
      </c>
      <c r="B12" s="65">
        <f t="shared" si="0"/>
        <v>0</v>
      </c>
      <c r="C12" s="312">
        <v>0</v>
      </c>
      <c r="D12" s="312">
        <v>0</v>
      </c>
      <c r="E12" s="312">
        <v>0</v>
      </c>
      <c r="F12" s="312">
        <v>0</v>
      </c>
      <c r="G12" s="312">
        <v>0</v>
      </c>
      <c r="H12" s="312">
        <v>0</v>
      </c>
      <c r="I12" s="312">
        <v>0</v>
      </c>
      <c r="J12" s="312">
        <v>0</v>
      </c>
      <c r="K12" s="312">
        <v>0</v>
      </c>
      <c r="L12" s="314">
        <v>0</v>
      </c>
      <c r="N12" s="432" t="str">
        <f t="shared" si="2"/>
        <v/>
      </c>
      <c r="O12" s="432" t="str">
        <f t="shared" si="3"/>
        <v/>
      </c>
      <c r="P12" s="432" t="str">
        <f t="shared" si="4"/>
        <v/>
      </c>
      <c r="Q12" s="432" t="str">
        <f t="shared" si="5"/>
        <v/>
      </c>
      <c r="R12" s="432" t="str">
        <f t="shared" si="6"/>
        <v/>
      </c>
      <c r="S12" s="432" t="str">
        <f t="shared" si="7"/>
        <v/>
      </c>
      <c r="T12" s="432" t="str">
        <f t="shared" si="8"/>
        <v/>
      </c>
      <c r="U12" s="432" t="str">
        <f t="shared" si="9"/>
        <v/>
      </c>
      <c r="V12" s="432" t="str">
        <f t="shared" si="10"/>
        <v/>
      </c>
      <c r="W12" s="432" t="str">
        <f t="shared" si="11"/>
        <v/>
      </c>
    </row>
    <row r="13" spans="1:23" ht="21.75" customHeight="1" x14ac:dyDescent="0.15">
      <c r="A13" s="64" t="s">
        <v>402</v>
      </c>
      <c r="B13" s="65">
        <f t="shared" si="0"/>
        <v>0</v>
      </c>
      <c r="C13" s="312">
        <v>0</v>
      </c>
      <c r="D13" s="312">
        <v>0</v>
      </c>
      <c r="E13" s="312">
        <v>0</v>
      </c>
      <c r="F13" s="312">
        <v>0</v>
      </c>
      <c r="G13" s="312">
        <v>0</v>
      </c>
      <c r="H13" s="312">
        <v>0</v>
      </c>
      <c r="I13" s="312">
        <v>0</v>
      </c>
      <c r="J13" s="312">
        <v>0</v>
      </c>
      <c r="K13" s="312">
        <v>0</v>
      </c>
      <c r="L13" s="314">
        <v>0</v>
      </c>
      <c r="N13" s="432" t="str">
        <f t="shared" si="2"/>
        <v/>
      </c>
      <c r="O13" s="432" t="str">
        <f t="shared" si="3"/>
        <v/>
      </c>
      <c r="P13" s="432" t="str">
        <f t="shared" si="4"/>
        <v/>
      </c>
      <c r="Q13" s="432" t="str">
        <f t="shared" si="5"/>
        <v/>
      </c>
      <c r="R13" s="432" t="str">
        <f t="shared" si="6"/>
        <v/>
      </c>
      <c r="S13" s="432" t="str">
        <f t="shared" si="7"/>
        <v/>
      </c>
      <c r="T13" s="432" t="str">
        <f t="shared" si="8"/>
        <v/>
      </c>
      <c r="U13" s="432" t="str">
        <f t="shared" si="9"/>
        <v/>
      </c>
      <c r="V13" s="432" t="str">
        <f t="shared" si="10"/>
        <v/>
      </c>
      <c r="W13" s="432" t="str">
        <f t="shared" si="11"/>
        <v/>
      </c>
    </row>
    <row r="14" spans="1:23" ht="21.75" customHeight="1" x14ac:dyDescent="0.15">
      <c r="A14" s="64" t="s">
        <v>403</v>
      </c>
      <c r="B14" s="65">
        <f t="shared" si="0"/>
        <v>0</v>
      </c>
      <c r="C14" s="312">
        <v>0</v>
      </c>
      <c r="D14" s="312">
        <v>0</v>
      </c>
      <c r="E14" s="312">
        <v>0</v>
      </c>
      <c r="F14" s="312">
        <v>0</v>
      </c>
      <c r="G14" s="312">
        <v>0</v>
      </c>
      <c r="H14" s="312">
        <v>0</v>
      </c>
      <c r="I14" s="312">
        <v>0</v>
      </c>
      <c r="J14" s="312">
        <v>0</v>
      </c>
      <c r="K14" s="312">
        <v>0</v>
      </c>
      <c r="L14" s="314">
        <v>0</v>
      </c>
      <c r="N14" s="432" t="str">
        <f t="shared" si="2"/>
        <v/>
      </c>
      <c r="O14" s="432" t="str">
        <f t="shared" si="3"/>
        <v/>
      </c>
      <c r="P14" s="432" t="str">
        <f t="shared" si="4"/>
        <v/>
      </c>
      <c r="Q14" s="432" t="str">
        <f t="shared" si="5"/>
        <v/>
      </c>
      <c r="R14" s="432" t="str">
        <f t="shared" si="6"/>
        <v/>
      </c>
      <c r="S14" s="432" t="str">
        <f t="shared" si="7"/>
        <v/>
      </c>
      <c r="T14" s="432" t="str">
        <f t="shared" si="8"/>
        <v/>
      </c>
      <c r="U14" s="432" t="str">
        <f t="shared" si="9"/>
        <v/>
      </c>
      <c r="V14" s="432" t="str">
        <f t="shared" si="10"/>
        <v/>
      </c>
      <c r="W14" s="432" t="str">
        <f t="shared" si="11"/>
        <v/>
      </c>
    </row>
    <row r="15" spans="1:23" ht="21.75" customHeight="1" x14ac:dyDescent="0.15">
      <c r="A15" s="64" t="s">
        <v>404</v>
      </c>
      <c r="B15" s="65">
        <f t="shared" si="0"/>
        <v>0</v>
      </c>
      <c r="C15" s="312">
        <v>0</v>
      </c>
      <c r="D15" s="312">
        <v>0</v>
      </c>
      <c r="E15" s="312">
        <v>0</v>
      </c>
      <c r="F15" s="312">
        <v>0</v>
      </c>
      <c r="G15" s="312">
        <v>0</v>
      </c>
      <c r="H15" s="312">
        <v>0</v>
      </c>
      <c r="I15" s="312">
        <v>0</v>
      </c>
      <c r="J15" s="312">
        <v>0</v>
      </c>
      <c r="K15" s="312">
        <v>0</v>
      </c>
      <c r="L15" s="314">
        <v>0</v>
      </c>
      <c r="N15" s="432" t="str">
        <f t="shared" si="2"/>
        <v/>
      </c>
      <c r="O15" s="432" t="str">
        <f t="shared" si="3"/>
        <v/>
      </c>
      <c r="P15" s="432" t="str">
        <f t="shared" si="4"/>
        <v/>
      </c>
      <c r="Q15" s="432" t="str">
        <f t="shared" si="5"/>
        <v/>
      </c>
      <c r="R15" s="432" t="str">
        <f t="shared" si="6"/>
        <v/>
      </c>
      <c r="S15" s="432" t="str">
        <f t="shared" si="7"/>
        <v/>
      </c>
      <c r="T15" s="432" t="str">
        <f t="shared" si="8"/>
        <v/>
      </c>
      <c r="U15" s="432" t="str">
        <f t="shared" si="9"/>
        <v/>
      </c>
      <c r="V15" s="432" t="str">
        <f t="shared" si="10"/>
        <v/>
      </c>
      <c r="W15" s="432" t="str">
        <f t="shared" si="11"/>
        <v/>
      </c>
    </row>
    <row r="16" spans="1:23" ht="21.75" customHeight="1" x14ac:dyDescent="0.15">
      <c r="A16" s="64" t="s">
        <v>405</v>
      </c>
      <c r="B16" s="65">
        <f t="shared" si="0"/>
        <v>0</v>
      </c>
      <c r="C16" s="312">
        <v>0</v>
      </c>
      <c r="D16" s="312">
        <v>0</v>
      </c>
      <c r="E16" s="312">
        <v>0</v>
      </c>
      <c r="F16" s="312">
        <v>0</v>
      </c>
      <c r="G16" s="312">
        <v>0</v>
      </c>
      <c r="H16" s="312">
        <v>0</v>
      </c>
      <c r="I16" s="312">
        <v>0</v>
      </c>
      <c r="J16" s="312">
        <v>0</v>
      </c>
      <c r="K16" s="312">
        <v>0</v>
      </c>
      <c r="L16" s="314">
        <v>0</v>
      </c>
      <c r="N16" s="432" t="str">
        <f t="shared" si="2"/>
        <v/>
      </c>
      <c r="O16" s="432" t="str">
        <f t="shared" si="3"/>
        <v/>
      </c>
      <c r="P16" s="432" t="str">
        <f t="shared" si="4"/>
        <v/>
      </c>
      <c r="Q16" s="432" t="str">
        <f t="shared" si="5"/>
        <v/>
      </c>
      <c r="R16" s="432" t="str">
        <f t="shared" si="6"/>
        <v/>
      </c>
      <c r="S16" s="432" t="str">
        <f t="shared" si="7"/>
        <v/>
      </c>
      <c r="T16" s="432" t="str">
        <f t="shared" si="8"/>
        <v/>
      </c>
      <c r="U16" s="432" t="str">
        <f t="shared" si="9"/>
        <v/>
      </c>
      <c r="V16" s="432" t="str">
        <f t="shared" si="10"/>
        <v/>
      </c>
      <c r="W16" s="432" t="str">
        <f t="shared" si="11"/>
        <v/>
      </c>
    </row>
    <row r="17" spans="1:23" ht="21.75" customHeight="1" x14ac:dyDescent="0.15">
      <c r="A17" s="64"/>
      <c r="B17" s="65">
        <f t="shared" si="0"/>
        <v>0</v>
      </c>
      <c r="C17" s="313"/>
      <c r="D17" s="313"/>
      <c r="E17" s="313"/>
      <c r="F17" s="313"/>
      <c r="G17" s="313"/>
      <c r="H17" s="313"/>
      <c r="I17" s="313"/>
      <c r="J17" s="313"/>
      <c r="K17" s="313"/>
      <c r="L17" s="54"/>
      <c r="N17" s="432" t="str">
        <f t="shared" si="2"/>
        <v/>
      </c>
      <c r="O17" s="432" t="str">
        <f t="shared" si="3"/>
        <v/>
      </c>
      <c r="P17" s="432" t="str">
        <f t="shared" si="4"/>
        <v/>
      </c>
      <c r="Q17" s="432" t="str">
        <f t="shared" si="5"/>
        <v/>
      </c>
      <c r="R17" s="432" t="str">
        <f t="shared" si="6"/>
        <v/>
      </c>
      <c r="S17" s="432" t="str">
        <f t="shared" si="7"/>
        <v/>
      </c>
      <c r="T17" s="432" t="str">
        <f t="shared" si="8"/>
        <v/>
      </c>
      <c r="U17" s="432" t="str">
        <f t="shared" si="9"/>
        <v/>
      </c>
      <c r="V17" s="432" t="str">
        <f t="shared" si="10"/>
        <v/>
      </c>
      <c r="W17" s="432" t="str">
        <f t="shared" si="11"/>
        <v/>
      </c>
    </row>
    <row r="18" spans="1:23" ht="21.75" customHeight="1" x14ac:dyDescent="0.15">
      <c r="A18" s="64"/>
      <c r="B18" s="65">
        <f t="shared" si="0"/>
        <v>0</v>
      </c>
      <c r="C18" s="313"/>
      <c r="D18" s="313"/>
      <c r="E18" s="313"/>
      <c r="F18" s="313"/>
      <c r="G18" s="313"/>
      <c r="H18" s="313"/>
      <c r="I18" s="313"/>
      <c r="J18" s="313"/>
      <c r="K18" s="313"/>
      <c r="L18" s="54"/>
      <c r="N18" s="432" t="str">
        <f t="shared" si="2"/>
        <v/>
      </c>
      <c r="O18" s="432" t="str">
        <f t="shared" si="3"/>
        <v/>
      </c>
      <c r="P18" s="432" t="str">
        <f t="shared" si="4"/>
        <v/>
      </c>
      <c r="Q18" s="432" t="str">
        <f t="shared" si="5"/>
        <v/>
      </c>
      <c r="R18" s="432" t="str">
        <f t="shared" si="6"/>
        <v/>
      </c>
      <c r="S18" s="432" t="str">
        <f t="shared" si="7"/>
        <v/>
      </c>
      <c r="T18" s="432" t="str">
        <f t="shared" si="8"/>
        <v/>
      </c>
      <c r="U18" s="432" t="str">
        <f t="shared" si="9"/>
        <v/>
      </c>
      <c r="V18" s="432" t="str">
        <f t="shared" si="10"/>
        <v/>
      </c>
      <c r="W18" s="432" t="str">
        <f t="shared" si="11"/>
        <v/>
      </c>
    </row>
    <row r="19" spans="1:23" ht="21.75" customHeight="1" x14ac:dyDescent="0.15">
      <c r="A19" s="64"/>
      <c r="B19" s="65">
        <f t="shared" si="0"/>
        <v>0</v>
      </c>
      <c r="C19" s="313"/>
      <c r="D19" s="313"/>
      <c r="E19" s="313"/>
      <c r="F19" s="313"/>
      <c r="G19" s="313"/>
      <c r="H19" s="313"/>
      <c r="I19" s="313"/>
      <c r="J19" s="313"/>
      <c r="K19" s="313"/>
      <c r="L19" s="54"/>
      <c r="N19" s="432" t="str">
        <f t="shared" si="2"/>
        <v/>
      </c>
      <c r="O19" s="432" t="str">
        <f t="shared" si="3"/>
        <v/>
      </c>
      <c r="P19" s="432" t="str">
        <f t="shared" si="4"/>
        <v/>
      </c>
      <c r="Q19" s="432" t="str">
        <f t="shared" si="5"/>
        <v/>
      </c>
      <c r="R19" s="432" t="str">
        <f t="shared" si="6"/>
        <v/>
      </c>
      <c r="S19" s="432" t="str">
        <f t="shared" si="7"/>
        <v/>
      </c>
      <c r="T19" s="432" t="str">
        <f t="shared" si="8"/>
        <v/>
      </c>
      <c r="U19" s="432" t="str">
        <f t="shared" si="9"/>
        <v/>
      </c>
      <c r="V19" s="432" t="str">
        <f t="shared" si="10"/>
        <v/>
      </c>
      <c r="W19" s="432" t="str">
        <f t="shared" si="11"/>
        <v/>
      </c>
    </row>
    <row r="20" spans="1:23" ht="21.75" customHeight="1" x14ac:dyDescent="0.15">
      <c r="A20" s="64"/>
      <c r="B20" s="65">
        <f t="shared" ref="B20:B35" si="12">SUM(C20:L20)</f>
        <v>0</v>
      </c>
      <c r="C20" s="313"/>
      <c r="D20" s="313"/>
      <c r="E20" s="313"/>
      <c r="F20" s="313"/>
      <c r="G20" s="313"/>
      <c r="H20" s="313"/>
      <c r="I20" s="313"/>
      <c r="J20" s="313"/>
      <c r="K20" s="313"/>
      <c r="L20" s="54"/>
      <c r="N20" s="432" t="str">
        <f t="shared" si="2"/>
        <v/>
      </c>
      <c r="O20" s="432" t="str">
        <f t="shared" si="3"/>
        <v/>
      </c>
      <c r="P20" s="432" t="str">
        <f t="shared" si="4"/>
        <v/>
      </c>
      <c r="Q20" s="432" t="str">
        <f t="shared" si="5"/>
        <v/>
      </c>
      <c r="R20" s="432" t="str">
        <f t="shared" si="6"/>
        <v/>
      </c>
      <c r="S20" s="432" t="str">
        <f t="shared" si="7"/>
        <v/>
      </c>
      <c r="T20" s="432" t="str">
        <f t="shared" si="8"/>
        <v/>
      </c>
      <c r="U20" s="432" t="str">
        <f t="shared" si="9"/>
        <v/>
      </c>
      <c r="V20" s="432" t="str">
        <f t="shared" si="10"/>
        <v/>
      </c>
      <c r="W20" s="432" t="str">
        <f t="shared" si="11"/>
        <v/>
      </c>
    </row>
    <row r="21" spans="1:23" ht="21.75" customHeight="1" x14ac:dyDescent="0.15">
      <c r="A21" s="64"/>
      <c r="B21" s="65">
        <f t="shared" si="12"/>
        <v>0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4"/>
      <c r="N21" s="432" t="str">
        <f t="shared" si="2"/>
        <v/>
      </c>
      <c r="O21" s="432" t="str">
        <f t="shared" si="3"/>
        <v/>
      </c>
      <c r="P21" s="432" t="str">
        <f t="shared" si="4"/>
        <v/>
      </c>
      <c r="Q21" s="432" t="str">
        <f t="shared" si="5"/>
        <v/>
      </c>
      <c r="R21" s="432" t="str">
        <f t="shared" si="6"/>
        <v/>
      </c>
      <c r="S21" s="432" t="str">
        <f t="shared" si="7"/>
        <v/>
      </c>
      <c r="T21" s="432" t="str">
        <f t="shared" si="8"/>
        <v/>
      </c>
      <c r="U21" s="432" t="str">
        <f t="shared" si="9"/>
        <v/>
      </c>
      <c r="V21" s="432" t="str">
        <f t="shared" si="10"/>
        <v/>
      </c>
      <c r="W21" s="432" t="str">
        <f t="shared" si="11"/>
        <v/>
      </c>
    </row>
    <row r="22" spans="1:23" ht="21.75" customHeight="1" x14ac:dyDescent="0.15">
      <c r="A22" s="64"/>
      <c r="B22" s="65">
        <f t="shared" si="12"/>
        <v>0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4"/>
      <c r="N22" s="432" t="str">
        <f t="shared" si="2"/>
        <v/>
      </c>
      <c r="O22" s="432" t="str">
        <f t="shared" si="3"/>
        <v/>
      </c>
      <c r="P22" s="432" t="str">
        <f t="shared" si="4"/>
        <v/>
      </c>
      <c r="Q22" s="432" t="str">
        <f t="shared" si="5"/>
        <v/>
      </c>
      <c r="R22" s="432" t="str">
        <f t="shared" si="6"/>
        <v/>
      </c>
      <c r="S22" s="432" t="str">
        <f t="shared" si="7"/>
        <v/>
      </c>
      <c r="T22" s="432" t="str">
        <f t="shared" si="8"/>
        <v/>
      </c>
      <c r="U22" s="432" t="str">
        <f t="shared" si="9"/>
        <v/>
      </c>
      <c r="V22" s="432" t="str">
        <f t="shared" si="10"/>
        <v/>
      </c>
      <c r="W22" s="432" t="str">
        <f t="shared" si="11"/>
        <v/>
      </c>
    </row>
    <row r="23" spans="1:23" ht="21.75" customHeight="1" x14ac:dyDescent="0.15">
      <c r="A23" s="64"/>
      <c r="B23" s="65">
        <f t="shared" si="12"/>
        <v>0</v>
      </c>
      <c r="C23" s="313"/>
      <c r="D23" s="313"/>
      <c r="E23" s="313"/>
      <c r="F23" s="313"/>
      <c r="G23" s="313"/>
      <c r="H23" s="313"/>
      <c r="I23" s="313"/>
      <c r="J23" s="313"/>
      <c r="K23" s="313"/>
      <c r="L23" s="54"/>
      <c r="N23" s="432" t="str">
        <f t="shared" si="2"/>
        <v/>
      </c>
      <c r="O23" s="432" t="str">
        <f t="shared" si="3"/>
        <v/>
      </c>
      <c r="P23" s="432" t="str">
        <f t="shared" si="4"/>
        <v/>
      </c>
      <c r="Q23" s="432" t="str">
        <f t="shared" si="5"/>
        <v/>
      </c>
      <c r="R23" s="432" t="str">
        <f t="shared" si="6"/>
        <v/>
      </c>
      <c r="S23" s="432" t="str">
        <f t="shared" si="7"/>
        <v/>
      </c>
      <c r="T23" s="432" t="str">
        <f t="shared" si="8"/>
        <v/>
      </c>
      <c r="U23" s="432" t="str">
        <f t="shared" si="9"/>
        <v/>
      </c>
      <c r="V23" s="432" t="str">
        <f t="shared" si="10"/>
        <v/>
      </c>
      <c r="W23" s="432" t="str">
        <f t="shared" si="11"/>
        <v/>
      </c>
    </row>
    <row r="24" spans="1:23" ht="21.75" customHeight="1" x14ac:dyDescent="0.15">
      <c r="A24" s="64"/>
      <c r="B24" s="65">
        <f t="shared" si="12"/>
        <v>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4"/>
      <c r="N24" s="432" t="str">
        <f t="shared" si="2"/>
        <v/>
      </c>
      <c r="O24" s="432" t="str">
        <f t="shared" si="3"/>
        <v/>
      </c>
      <c r="P24" s="432" t="str">
        <f t="shared" si="4"/>
        <v/>
      </c>
      <c r="Q24" s="432" t="str">
        <f t="shared" si="5"/>
        <v/>
      </c>
      <c r="R24" s="432" t="str">
        <f t="shared" si="6"/>
        <v/>
      </c>
      <c r="S24" s="432" t="str">
        <f t="shared" si="7"/>
        <v/>
      </c>
      <c r="T24" s="432" t="str">
        <f t="shared" si="8"/>
        <v/>
      </c>
      <c r="U24" s="432" t="str">
        <f t="shared" si="9"/>
        <v/>
      </c>
      <c r="V24" s="432" t="str">
        <f t="shared" si="10"/>
        <v/>
      </c>
      <c r="W24" s="432" t="str">
        <f t="shared" si="11"/>
        <v/>
      </c>
    </row>
    <row r="25" spans="1:23" ht="21.75" customHeight="1" x14ac:dyDescent="0.15">
      <c r="A25" s="64"/>
      <c r="B25" s="65">
        <f t="shared" si="12"/>
        <v>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4"/>
      <c r="N25" s="432" t="str">
        <f t="shared" si="2"/>
        <v/>
      </c>
      <c r="O25" s="432" t="str">
        <f t="shared" si="3"/>
        <v/>
      </c>
      <c r="P25" s="432" t="str">
        <f t="shared" si="4"/>
        <v/>
      </c>
      <c r="Q25" s="432" t="str">
        <f t="shared" si="5"/>
        <v/>
      </c>
      <c r="R25" s="432" t="str">
        <f t="shared" si="6"/>
        <v/>
      </c>
      <c r="S25" s="432" t="str">
        <f t="shared" si="7"/>
        <v/>
      </c>
      <c r="T25" s="432" t="str">
        <f t="shared" si="8"/>
        <v/>
      </c>
      <c r="U25" s="432" t="str">
        <f t="shared" si="9"/>
        <v/>
      </c>
      <c r="V25" s="432" t="str">
        <f t="shared" si="10"/>
        <v/>
      </c>
      <c r="W25" s="432" t="str">
        <f t="shared" si="11"/>
        <v/>
      </c>
    </row>
    <row r="26" spans="1:23" ht="21.75" customHeight="1" x14ac:dyDescent="0.15">
      <c r="A26" s="64"/>
      <c r="B26" s="65">
        <f t="shared" si="12"/>
        <v>0</v>
      </c>
      <c r="C26" s="313"/>
      <c r="D26" s="313"/>
      <c r="E26" s="313"/>
      <c r="F26" s="313"/>
      <c r="G26" s="313"/>
      <c r="H26" s="313"/>
      <c r="I26" s="313"/>
      <c r="J26" s="313"/>
      <c r="K26" s="313"/>
      <c r="L26" s="54"/>
      <c r="N26" s="432" t="str">
        <f t="shared" si="2"/>
        <v/>
      </c>
      <c r="O26" s="432" t="str">
        <f t="shared" si="3"/>
        <v/>
      </c>
      <c r="P26" s="432" t="str">
        <f t="shared" si="4"/>
        <v/>
      </c>
      <c r="Q26" s="432" t="str">
        <f t="shared" si="5"/>
        <v/>
      </c>
      <c r="R26" s="432" t="str">
        <f t="shared" si="6"/>
        <v/>
      </c>
      <c r="S26" s="432" t="str">
        <f t="shared" si="7"/>
        <v/>
      </c>
      <c r="T26" s="432" t="str">
        <f t="shared" si="8"/>
        <v/>
      </c>
      <c r="U26" s="432" t="str">
        <f t="shared" si="9"/>
        <v/>
      </c>
      <c r="V26" s="432" t="str">
        <f t="shared" si="10"/>
        <v/>
      </c>
      <c r="W26" s="432" t="str">
        <f t="shared" si="11"/>
        <v/>
      </c>
    </row>
    <row r="27" spans="1:23" ht="21.75" customHeight="1" x14ac:dyDescent="0.15">
      <c r="A27" s="64"/>
      <c r="B27" s="65">
        <f t="shared" si="12"/>
        <v>0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4"/>
      <c r="N27" s="432" t="str">
        <f t="shared" si="2"/>
        <v/>
      </c>
      <c r="O27" s="432" t="str">
        <f t="shared" si="3"/>
        <v/>
      </c>
      <c r="P27" s="432" t="str">
        <f t="shared" si="4"/>
        <v/>
      </c>
      <c r="Q27" s="432" t="str">
        <f t="shared" si="5"/>
        <v/>
      </c>
      <c r="R27" s="432" t="str">
        <f t="shared" si="6"/>
        <v/>
      </c>
      <c r="S27" s="432" t="str">
        <f t="shared" si="7"/>
        <v/>
      </c>
      <c r="T27" s="432" t="str">
        <f t="shared" si="8"/>
        <v/>
      </c>
      <c r="U27" s="432" t="str">
        <f t="shared" si="9"/>
        <v/>
      </c>
      <c r="V27" s="432" t="str">
        <f t="shared" si="10"/>
        <v/>
      </c>
      <c r="W27" s="432" t="str">
        <f t="shared" si="11"/>
        <v/>
      </c>
    </row>
    <row r="28" spans="1:23" ht="21.75" customHeight="1" x14ac:dyDescent="0.15">
      <c r="A28" s="64"/>
      <c r="B28" s="65">
        <f t="shared" si="12"/>
        <v>0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4"/>
      <c r="N28" s="432" t="str">
        <f t="shared" si="2"/>
        <v/>
      </c>
      <c r="O28" s="432" t="str">
        <f t="shared" si="3"/>
        <v/>
      </c>
      <c r="P28" s="432" t="str">
        <f t="shared" si="4"/>
        <v/>
      </c>
      <c r="Q28" s="432" t="str">
        <f t="shared" si="5"/>
        <v/>
      </c>
      <c r="R28" s="432" t="str">
        <f t="shared" si="6"/>
        <v/>
      </c>
      <c r="S28" s="432" t="str">
        <f t="shared" si="7"/>
        <v/>
      </c>
      <c r="T28" s="432" t="str">
        <f t="shared" si="8"/>
        <v/>
      </c>
      <c r="U28" s="432" t="str">
        <f t="shared" si="9"/>
        <v/>
      </c>
      <c r="V28" s="432" t="str">
        <f t="shared" si="10"/>
        <v/>
      </c>
      <c r="W28" s="432" t="str">
        <f t="shared" si="11"/>
        <v/>
      </c>
    </row>
    <row r="29" spans="1:23" ht="21.75" customHeight="1" x14ac:dyDescent="0.15">
      <c r="A29" s="64"/>
      <c r="B29" s="65">
        <f t="shared" si="12"/>
        <v>0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4"/>
      <c r="N29" s="432" t="str">
        <f t="shared" si="2"/>
        <v/>
      </c>
      <c r="O29" s="432" t="str">
        <f t="shared" si="3"/>
        <v/>
      </c>
      <c r="P29" s="432" t="str">
        <f t="shared" si="4"/>
        <v/>
      </c>
      <c r="Q29" s="432" t="str">
        <f t="shared" si="5"/>
        <v/>
      </c>
      <c r="R29" s="432" t="str">
        <f t="shared" si="6"/>
        <v/>
      </c>
      <c r="S29" s="432" t="str">
        <f t="shared" si="7"/>
        <v/>
      </c>
      <c r="T29" s="432" t="str">
        <f t="shared" si="8"/>
        <v/>
      </c>
      <c r="U29" s="432" t="str">
        <f t="shared" si="9"/>
        <v/>
      </c>
      <c r="V29" s="432" t="str">
        <f t="shared" si="10"/>
        <v/>
      </c>
      <c r="W29" s="432" t="str">
        <f t="shared" si="11"/>
        <v/>
      </c>
    </row>
    <row r="30" spans="1:23" ht="21.75" customHeight="1" x14ac:dyDescent="0.15">
      <c r="A30" s="64"/>
      <c r="B30" s="65">
        <f t="shared" si="12"/>
        <v>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54"/>
      <c r="N30" s="432" t="str">
        <f t="shared" si="2"/>
        <v/>
      </c>
      <c r="O30" s="432" t="str">
        <f t="shared" si="3"/>
        <v/>
      </c>
      <c r="P30" s="432" t="str">
        <f t="shared" si="4"/>
        <v/>
      </c>
      <c r="Q30" s="432" t="str">
        <f t="shared" si="5"/>
        <v/>
      </c>
      <c r="R30" s="432" t="str">
        <f t="shared" si="6"/>
        <v/>
      </c>
      <c r="S30" s="432" t="str">
        <f t="shared" si="7"/>
        <v/>
      </c>
      <c r="T30" s="432" t="str">
        <f t="shared" si="8"/>
        <v/>
      </c>
      <c r="U30" s="432" t="str">
        <f t="shared" si="9"/>
        <v/>
      </c>
      <c r="V30" s="432" t="str">
        <f t="shared" si="10"/>
        <v/>
      </c>
      <c r="W30" s="432" t="str">
        <f t="shared" si="11"/>
        <v/>
      </c>
    </row>
    <row r="31" spans="1:23" ht="21.75" customHeight="1" x14ac:dyDescent="0.15">
      <c r="A31" s="64"/>
      <c r="B31" s="65">
        <f t="shared" si="12"/>
        <v>0</v>
      </c>
      <c r="C31" s="313"/>
      <c r="D31" s="313"/>
      <c r="E31" s="313"/>
      <c r="F31" s="313"/>
      <c r="G31" s="313"/>
      <c r="H31" s="313"/>
      <c r="I31" s="313"/>
      <c r="J31" s="313"/>
      <c r="K31" s="313"/>
      <c r="L31" s="54"/>
      <c r="N31" s="432" t="str">
        <f t="shared" si="2"/>
        <v/>
      </c>
      <c r="O31" s="432" t="str">
        <f t="shared" si="3"/>
        <v/>
      </c>
      <c r="P31" s="432" t="str">
        <f t="shared" si="4"/>
        <v/>
      </c>
      <c r="Q31" s="432" t="str">
        <f t="shared" si="5"/>
        <v/>
      </c>
      <c r="R31" s="432" t="str">
        <f t="shared" si="6"/>
        <v/>
      </c>
      <c r="S31" s="432" t="str">
        <f t="shared" si="7"/>
        <v/>
      </c>
      <c r="T31" s="432" t="str">
        <f t="shared" si="8"/>
        <v/>
      </c>
      <c r="U31" s="432" t="str">
        <f t="shared" si="9"/>
        <v/>
      </c>
      <c r="V31" s="432" t="str">
        <f t="shared" si="10"/>
        <v/>
      </c>
      <c r="W31" s="432" t="str">
        <f t="shared" si="11"/>
        <v/>
      </c>
    </row>
    <row r="32" spans="1:23" ht="21.75" customHeight="1" x14ac:dyDescent="0.15">
      <c r="A32" s="64"/>
      <c r="B32" s="65">
        <f t="shared" si="12"/>
        <v>0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4"/>
      <c r="N32" s="432" t="str">
        <f t="shared" si="2"/>
        <v/>
      </c>
      <c r="O32" s="432" t="str">
        <f t="shared" si="3"/>
        <v/>
      </c>
      <c r="P32" s="432" t="str">
        <f t="shared" si="4"/>
        <v/>
      </c>
      <c r="Q32" s="432" t="str">
        <f t="shared" si="5"/>
        <v/>
      </c>
      <c r="R32" s="432" t="str">
        <f t="shared" si="6"/>
        <v/>
      </c>
      <c r="S32" s="432" t="str">
        <f t="shared" si="7"/>
        <v/>
      </c>
      <c r="T32" s="432" t="str">
        <f t="shared" si="8"/>
        <v/>
      </c>
      <c r="U32" s="432" t="str">
        <f t="shared" si="9"/>
        <v/>
      </c>
      <c r="V32" s="432" t="str">
        <f t="shared" si="10"/>
        <v/>
      </c>
      <c r="W32" s="432" t="str">
        <f t="shared" si="11"/>
        <v/>
      </c>
    </row>
    <row r="33" spans="1:23" ht="21.75" customHeight="1" x14ac:dyDescent="0.15">
      <c r="A33" s="64"/>
      <c r="B33" s="65">
        <f t="shared" si="12"/>
        <v>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54"/>
      <c r="N33" s="432" t="str">
        <f t="shared" si="2"/>
        <v/>
      </c>
      <c r="O33" s="432" t="str">
        <f t="shared" si="3"/>
        <v/>
      </c>
      <c r="P33" s="432" t="str">
        <f t="shared" si="4"/>
        <v/>
      </c>
      <c r="Q33" s="432" t="str">
        <f t="shared" si="5"/>
        <v/>
      </c>
      <c r="R33" s="432" t="str">
        <f t="shared" si="6"/>
        <v/>
      </c>
      <c r="S33" s="432" t="str">
        <f t="shared" si="7"/>
        <v/>
      </c>
      <c r="T33" s="432" t="str">
        <f t="shared" si="8"/>
        <v/>
      </c>
      <c r="U33" s="432" t="str">
        <f t="shared" si="9"/>
        <v/>
      </c>
      <c r="V33" s="432" t="str">
        <f t="shared" si="10"/>
        <v/>
      </c>
      <c r="W33" s="432" t="str">
        <f t="shared" si="11"/>
        <v/>
      </c>
    </row>
    <row r="34" spans="1:23" ht="21.75" customHeight="1" x14ac:dyDescent="0.15">
      <c r="A34" s="64"/>
      <c r="B34" s="65">
        <f t="shared" si="12"/>
        <v>0</v>
      </c>
      <c r="C34" s="313"/>
      <c r="D34" s="313"/>
      <c r="E34" s="313"/>
      <c r="F34" s="313"/>
      <c r="G34" s="313"/>
      <c r="H34" s="313"/>
      <c r="I34" s="313"/>
      <c r="J34" s="313"/>
      <c r="K34" s="313"/>
      <c r="L34" s="54"/>
      <c r="N34" s="432" t="str">
        <f t="shared" si="2"/>
        <v/>
      </c>
      <c r="O34" s="432" t="str">
        <f t="shared" si="3"/>
        <v/>
      </c>
      <c r="P34" s="432" t="str">
        <f t="shared" si="4"/>
        <v/>
      </c>
      <c r="Q34" s="432" t="str">
        <f t="shared" si="5"/>
        <v/>
      </c>
      <c r="R34" s="432" t="str">
        <f t="shared" si="6"/>
        <v/>
      </c>
      <c r="S34" s="432" t="str">
        <f t="shared" si="7"/>
        <v/>
      </c>
      <c r="T34" s="432" t="str">
        <f t="shared" si="8"/>
        <v/>
      </c>
      <c r="U34" s="432" t="str">
        <f t="shared" si="9"/>
        <v/>
      </c>
      <c r="V34" s="432" t="str">
        <f t="shared" si="10"/>
        <v/>
      </c>
      <c r="W34" s="432" t="str">
        <f t="shared" si="11"/>
        <v/>
      </c>
    </row>
    <row r="35" spans="1:23" ht="21.75" customHeight="1" thickBot="1" x14ac:dyDescent="0.2">
      <c r="A35" s="66"/>
      <c r="B35" s="172">
        <f t="shared" si="12"/>
        <v>0</v>
      </c>
      <c r="C35" s="42"/>
      <c r="D35" s="42"/>
      <c r="E35" s="42"/>
      <c r="F35" s="42"/>
      <c r="G35" s="42"/>
      <c r="H35" s="42"/>
      <c r="I35" s="42"/>
      <c r="J35" s="42"/>
      <c r="K35" s="42"/>
      <c r="L35" s="51"/>
      <c r="N35" s="432" t="str">
        <f t="shared" si="2"/>
        <v/>
      </c>
      <c r="O35" s="432" t="str">
        <f t="shared" si="3"/>
        <v/>
      </c>
      <c r="P35" s="432" t="str">
        <f t="shared" si="4"/>
        <v/>
      </c>
      <c r="Q35" s="432" t="str">
        <f t="shared" si="5"/>
        <v/>
      </c>
      <c r="R35" s="432" t="str">
        <f t="shared" si="6"/>
        <v/>
      </c>
      <c r="S35" s="432" t="str">
        <f t="shared" si="7"/>
        <v/>
      </c>
      <c r="T35" s="432" t="str">
        <f t="shared" si="8"/>
        <v/>
      </c>
      <c r="U35" s="432" t="str">
        <f t="shared" si="9"/>
        <v/>
      </c>
      <c r="V35" s="432" t="str">
        <f t="shared" si="10"/>
        <v/>
      </c>
      <c r="W35" s="432" t="str">
        <f t="shared" si="11"/>
        <v/>
      </c>
    </row>
    <row r="36" spans="1:23" ht="31.5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23" ht="30.75" customHeight="1" thickBot="1" x14ac:dyDescent="0.2">
      <c r="A37" s="541" t="s">
        <v>36</v>
      </c>
      <c r="B37" s="541"/>
      <c r="C37" s="541"/>
      <c r="D37" s="541"/>
      <c r="K37" s="542" t="s">
        <v>136</v>
      </c>
      <c r="L37" s="542"/>
      <c r="N37" s="432" t="s">
        <v>359</v>
      </c>
      <c r="O37" s="432"/>
      <c r="P37" s="432"/>
      <c r="Q37" s="432"/>
      <c r="R37" s="432"/>
      <c r="S37" s="432"/>
      <c r="T37" s="432"/>
      <c r="U37" s="432"/>
      <c r="V37" s="432"/>
      <c r="W37" s="432"/>
    </row>
    <row r="38" spans="1:23" ht="27" customHeight="1" thickBot="1" x14ac:dyDescent="0.2">
      <c r="A38" s="57" t="s">
        <v>224</v>
      </c>
      <c r="B38" s="58" t="s">
        <v>242</v>
      </c>
      <c r="C38" s="58" t="s">
        <v>195</v>
      </c>
      <c r="D38" s="58" t="s">
        <v>197</v>
      </c>
      <c r="E38" s="58" t="s">
        <v>78</v>
      </c>
      <c r="F38" s="58" t="s">
        <v>98</v>
      </c>
      <c r="G38" s="58" t="s">
        <v>109</v>
      </c>
      <c r="H38" s="58" t="s">
        <v>83</v>
      </c>
      <c r="I38" s="58" t="s">
        <v>106</v>
      </c>
      <c r="J38" s="58" t="s">
        <v>108</v>
      </c>
      <c r="K38" s="105" t="s">
        <v>85</v>
      </c>
      <c r="L38" s="60" t="s">
        <v>120</v>
      </c>
      <c r="N38" s="449" t="s">
        <v>195</v>
      </c>
      <c r="O38" s="449" t="s">
        <v>197</v>
      </c>
      <c r="P38" s="449" t="s">
        <v>78</v>
      </c>
      <c r="Q38" s="449" t="s">
        <v>98</v>
      </c>
      <c r="R38" s="449" t="s">
        <v>109</v>
      </c>
      <c r="S38" s="449" t="s">
        <v>83</v>
      </c>
      <c r="T38" s="449" t="s">
        <v>106</v>
      </c>
      <c r="U38" s="449" t="s">
        <v>108</v>
      </c>
      <c r="V38" s="449" t="s">
        <v>85</v>
      </c>
      <c r="W38" s="449" t="s">
        <v>120</v>
      </c>
    </row>
    <row r="39" spans="1:23" ht="21.75" customHeight="1" thickTop="1" x14ac:dyDescent="0.15">
      <c r="A39" s="61" t="s">
        <v>243</v>
      </c>
      <c r="B39" s="62">
        <f t="shared" ref="B39:B53" si="13">SUM(C39:L39)</f>
        <v>0</v>
      </c>
      <c r="C39" s="62">
        <f t="shared" ref="C39:L39" si="14">SUM(C40:C69)</f>
        <v>0</v>
      </c>
      <c r="D39" s="62">
        <f t="shared" si="14"/>
        <v>0</v>
      </c>
      <c r="E39" s="62">
        <f t="shared" si="14"/>
        <v>0</v>
      </c>
      <c r="F39" s="62">
        <f t="shared" si="14"/>
        <v>0</v>
      </c>
      <c r="G39" s="62">
        <f t="shared" si="14"/>
        <v>0</v>
      </c>
      <c r="H39" s="62">
        <f t="shared" si="14"/>
        <v>0</v>
      </c>
      <c r="I39" s="62">
        <f t="shared" si="14"/>
        <v>0</v>
      </c>
      <c r="J39" s="62">
        <f t="shared" si="14"/>
        <v>0</v>
      </c>
      <c r="K39" s="62">
        <f t="shared" si="14"/>
        <v>0</v>
      </c>
      <c r="L39" s="63">
        <f t="shared" si="14"/>
        <v>0</v>
      </c>
      <c r="N39" s="432" t="str">
        <f t="shared" ref="N39:N69" si="15">IF((C5*4)&gt;=C39,"","오류")</f>
        <v/>
      </c>
      <c r="O39" s="432" t="str">
        <f t="shared" ref="O39:O69" si="16">IF((D5*9)&gt;=D39,"","오류")</f>
        <v/>
      </c>
      <c r="P39" s="432" t="str">
        <f t="shared" ref="P39:P69" si="17">IF((E5*19)&gt;=E39,"","오류")</f>
        <v/>
      </c>
      <c r="Q39" s="432" t="str">
        <f t="shared" ref="Q39:Q69" si="18">IF((F5*29)&gt;=F39,"","오류")</f>
        <v/>
      </c>
      <c r="R39" s="432" t="str">
        <f t="shared" ref="R39:R69" si="19">IF((G5*49)&gt;=G39,"","오류")</f>
        <v/>
      </c>
      <c r="S39" s="432" t="str">
        <f t="shared" ref="S39:S69" si="20">IF((H5*99)&gt;=H39,"","오류")</f>
        <v/>
      </c>
      <c r="T39" s="432" t="str">
        <f t="shared" ref="T39:T69" si="21">IF((I5*299)&gt;=I39,"","오류")</f>
        <v/>
      </c>
      <c r="U39" s="432" t="str">
        <f t="shared" ref="U39:U69" si="22">IF((J5*499)&gt;=J39,"","오류")</f>
        <v/>
      </c>
      <c r="V39" s="432" t="str">
        <f t="shared" ref="V39:V69" si="23">IF((K5*999)&gt;=K39,"","오류")</f>
        <v/>
      </c>
      <c r="W39" s="432" t="str">
        <f t="shared" ref="W39:W69" si="24">IF((L5*10000)&gt;=L39,"","오류")</f>
        <v/>
      </c>
    </row>
    <row r="40" spans="1:23" ht="21.75" customHeight="1" x14ac:dyDescent="0.15">
      <c r="A40" s="64" t="s">
        <v>395</v>
      </c>
      <c r="B40" s="65">
        <f t="shared" si="13"/>
        <v>0</v>
      </c>
      <c r="C40" s="312">
        <v>0</v>
      </c>
      <c r="D40" s="312">
        <v>0</v>
      </c>
      <c r="E40" s="312">
        <v>0</v>
      </c>
      <c r="F40" s="312">
        <v>0</v>
      </c>
      <c r="G40" s="312">
        <v>0</v>
      </c>
      <c r="H40" s="312">
        <v>0</v>
      </c>
      <c r="I40" s="312">
        <v>0</v>
      </c>
      <c r="J40" s="312">
        <v>0</v>
      </c>
      <c r="K40" s="312">
        <v>0</v>
      </c>
      <c r="L40" s="314">
        <v>0</v>
      </c>
      <c r="N40" s="432" t="str">
        <f t="shared" si="15"/>
        <v/>
      </c>
      <c r="O40" s="432" t="str">
        <f t="shared" si="16"/>
        <v/>
      </c>
      <c r="P40" s="432" t="str">
        <f t="shared" si="17"/>
        <v/>
      </c>
      <c r="Q40" s="432" t="str">
        <f t="shared" si="18"/>
        <v/>
      </c>
      <c r="R40" s="432" t="str">
        <f t="shared" si="19"/>
        <v/>
      </c>
      <c r="S40" s="432" t="str">
        <f t="shared" si="20"/>
        <v/>
      </c>
      <c r="T40" s="432" t="str">
        <f t="shared" si="21"/>
        <v/>
      </c>
      <c r="U40" s="432" t="str">
        <f t="shared" si="22"/>
        <v/>
      </c>
      <c r="V40" s="432" t="str">
        <f t="shared" si="23"/>
        <v/>
      </c>
      <c r="W40" s="432" t="str">
        <f t="shared" si="24"/>
        <v/>
      </c>
    </row>
    <row r="41" spans="1:23" ht="21.75" customHeight="1" x14ac:dyDescent="0.15">
      <c r="A41" s="64" t="s">
        <v>396</v>
      </c>
      <c r="B41" s="65">
        <f t="shared" si="13"/>
        <v>0</v>
      </c>
      <c r="C41" s="312">
        <v>0</v>
      </c>
      <c r="D41" s="312">
        <v>0</v>
      </c>
      <c r="E41" s="312">
        <v>0</v>
      </c>
      <c r="F41" s="312">
        <v>0</v>
      </c>
      <c r="G41" s="312">
        <v>0</v>
      </c>
      <c r="H41" s="312">
        <v>0</v>
      </c>
      <c r="I41" s="312">
        <v>0</v>
      </c>
      <c r="J41" s="312">
        <v>0</v>
      </c>
      <c r="K41" s="312">
        <v>0</v>
      </c>
      <c r="L41" s="314">
        <v>0</v>
      </c>
      <c r="N41" s="432" t="str">
        <f t="shared" si="15"/>
        <v/>
      </c>
      <c r="O41" s="432" t="str">
        <f t="shared" si="16"/>
        <v/>
      </c>
      <c r="P41" s="432" t="str">
        <f t="shared" si="17"/>
        <v/>
      </c>
      <c r="Q41" s="432" t="str">
        <f t="shared" si="18"/>
        <v/>
      </c>
      <c r="R41" s="432" t="str">
        <f t="shared" si="19"/>
        <v/>
      </c>
      <c r="S41" s="432" t="str">
        <f t="shared" si="20"/>
        <v/>
      </c>
      <c r="T41" s="432" t="str">
        <f t="shared" si="21"/>
        <v/>
      </c>
      <c r="U41" s="432" t="str">
        <f t="shared" si="22"/>
        <v/>
      </c>
      <c r="V41" s="432" t="str">
        <f t="shared" si="23"/>
        <v/>
      </c>
      <c r="W41" s="432" t="str">
        <f t="shared" si="24"/>
        <v/>
      </c>
    </row>
    <row r="42" spans="1:23" ht="21.75" customHeight="1" x14ac:dyDescent="0.15">
      <c r="A42" s="64" t="s">
        <v>397</v>
      </c>
      <c r="B42" s="65">
        <f t="shared" si="13"/>
        <v>0</v>
      </c>
      <c r="C42" s="312">
        <v>0</v>
      </c>
      <c r="D42" s="312">
        <v>0</v>
      </c>
      <c r="E42" s="312">
        <v>0</v>
      </c>
      <c r="F42" s="312">
        <v>0</v>
      </c>
      <c r="G42" s="312">
        <v>0</v>
      </c>
      <c r="H42" s="312">
        <v>0</v>
      </c>
      <c r="I42" s="312">
        <v>0</v>
      </c>
      <c r="J42" s="312">
        <v>0</v>
      </c>
      <c r="K42" s="312">
        <v>0</v>
      </c>
      <c r="L42" s="314">
        <v>0</v>
      </c>
      <c r="N42" s="432" t="str">
        <f t="shared" si="15"/>
        <v/>
      </c>
      <c r="O42" s="432" t="str">
        <f t="shared" si="16"/>
        <v/>
      </c>
      <c r="P42" s="432" t="str">
        <f t="shared" si="17"/>
        <v/>
      </c>
      <c r="Q42" s="432" t="str">
        <f t="shared" si="18"/>
        <v/>
      </c>
      <c r="R42" s="432" t="str">
        <f t="shared" si="19"/>
        <v/>
      </c>
      <c r="S42" s="432" t="str">
        <f t="shared" si="20"/>
        <v/>
      </c>
      <c r="T42" s="432" t="str">
        <f t="shared" si="21"/>
        <v/>
      </c>
      <c r="U42" s="432" t="str">
        <f t="shared" si="22"/>
        <v/>
      </c>
      <c r="V42" s="432" t="str">
        <f t="shared" si="23"/>
        <v/>
      </c>
      <c r="W42" s="432" t="str">
        <f t="shared" si="24"/>
        <v/>
      </c>
    </row>
    <row r="43" spans="1:23" ht="21.75" customHeight="1" x14ac:dyDescent="0.15">
      <c r="A43" s="64" t="s">
        <v>398</v>
      </c>
      <c r="B43" s="65">
        <f t="shared" si="13"/>
        <v>0</v>
      </c>
      <c r="C43" s="312">
        <v>0</v>
      </c>
      <c r="D43" s="312">
        <v>0</v>
      </c>
      <c r="E43" s="312">
        <v>0</v>
      </c>
      <c r="F43" s="312">
        <v>0</v>
      </c>
      <c r="G43" s="312">
        <v>0</v>
      </c>
      <c r="H43" s="312">
        <v>0</v>
      </c>
      <c r="I43" s="312">
        <v>0</v>
      </c>
      <c r="J43" s="312">
        <v>0</v>
      </c>
      <c r="K43" s="312">
        <v>0</v>
      </c>
      <c r="L43" s="314">
        <v>0</v>
      </c>
      <c r="N43" s="432" t="str">
        <f t="shared" si="15"/>
        <v/>
      </c>
      <c r="O43" s="432" t="str">
        <f t="shared" si="16"/>
        <v/>
      </c>
      <c r="P43" s="432" t="str">
        <f t="shared" si="17"/>
        <v/>
      </c>
      <c r="Q43" s="432" t="str">
        <f t="shared" si="18"/>
        <v/>
      </c>
      <c r="R43" s="432" t="str">
        <f t="shared" si="19"/>
        <v/>
      </c>
      <c r="S43" s="432" t="str">
        <f t="shared" si="20"/>
        <v/>
      </c>
      <c r="T43" s="432" t="str">
        <f t="shared" si="21"/>
        <v/>
      </c>
      <c r="U43" s="432" t="str">
        <f t="shared" si="22"/>
        <v/>
      </c>
      <c r="V43" s="432" t="str">
        <f t="shared" si="23"/>
        <v/>
      </c>
      <c r="W43" s="432" t="str">
        <f t="shared" si="24"/>
        <v/>
      </c>
    </row>
    <row r="44" spans="1:23" ht="21.75" customHeight="1" x14ac:dyDescent="0.15">
      <c r="A44" s="64" t="s">
        <v>399</v>
      </c>
      <c r="B44" s="65">
        <f t="shared" si="13"/>
        <v>0</v>
      </c>
      <c r="C44" s="312">
        <v>0</v>
      </c>
      <c r="D44" s="312">
        <v>0</v>
      </c>
      <c r="E44" s="312">
        <v>0</v>
      </c>
      <c r="F44" s="312">
        <v>0</v>
      </c>
      <c r="G44" s="312">
        <v>0</v>
      </c>
      <c r="H44" s="312">
        <v>0</v>
      </c>
      <c r="I44" s="312">
        <v>0</v>
      </c>
      <c r="J44" s="312">
        <v>0</v>
      </c>
      <c r="K44" s="312">
        <v>0</v>
      </c>
      <c r="L44" s="314">
        <v>0</v>
      </c>
      <c r="N44" s="432" t="str">
        <f t="shared" si="15"/>
        <v/>
      </c>
      <c r="O44" s="432" t="str">
        <f t="shared" si="16"/>
        <v/>
      </c>
      <c r="P44" s="432" t="str">
        <f t="shared" si="17"/>
        <v/>
      </c>
      <c r="Q44" s="432" t="str">
        <f t="shared" si="18"/>
        <v/>
      </c>
      <c r="R44" s="432" t="str">
        <f t="shared" si="19"/>
        <v/>
      </c>
      <c r="S44" s="432" t="str">
        <f t="shared" si="20"/>
        <v/>
      </c>
      <c r="T44" s="432" t="str">
        <f t="shared" si="21"/>
        <v/>
      </c>
      <c r="U44" s="432" t="str">
        <f t="shared" si="22"/>
        <v/>
      </c>
      <c r="V44" s="432" t="str">
        <f t="shared" si="23"/>
        <v/>
      </c>
      <c r="W44" s="432" t="str">
        <f t="shared" si="24"/>
        <v/>
      </c>
    </row>
    <row r="45" spans="1:23" ht="21.75" customHeight="1" x14ac:dyDescent="0.15">
      <c r="A45" s="64" t="s">
        <v>400</v>
      </c>
      <c r="B45" s="65">
        <f t="shared" si="13"/>
        <v>0</v>
      </c>
      <c r="C45" s="312">
        <v>0</v>
      </c>
      <c r="D45" s="312">
        <v>0</v>
      </c>
      <c r="E45" s="312">
        <v>0</v>
      </c>
      <c r="F45" s="312">
        <v>0</v>
      </c>
      <c r="G45" s="312">
        <v>0</v>
      </c>
      <c r="H45" s="312">
        <v>0</v>
      </c>
      <c r="I45" s="312">
        <v>0</v>
      </c>
      <c r="J45" s="312">
        <v>0</v>
      </c>
      <c r="K45" s="312">
        <v>0</v>
      </c>
      <c r="L45" s="314">
        <v>0</v>
      </c>
      <c r="N45" s="432" t="str">
        <f t="shared" si="15"/>
        <v/>
      </c>
      <c r="O45" s="432" t="str">
        <f t="shared" si="16"/>
        <v/>
      </c>
      <c r="P45" s="432" t="str">
        <f t="shared" si="17"/>
        <v/>
      </c>
      <c r="Q45" s="432" t="str">
        <f t="shared" si="18"/>
        <v/>
      </c>
      <c r="R45" s="432" t="str">
        <f t="shared" si="19"/>
        <v/>
      </c>
      <c r="S45" s="432" t="str">
        <f t="shared" si="20"/>
        <v/>
      </c>
      <c r="T45" s="432" t="str">
        <f t="shared" si="21"/>
        <v/>
      </c>
      <c r="U45" s="432" t="str">
        <f t="shared" si="22"/>
        <v/>
      </c>
      <c r="V45" s="432" t="str">
        <f t="shared" si="23"/>
        <v/>
      </c>
      <c r="W45" s="432" t="str">
        <f t="shared" si="24"/>
        <v/>
      </c>
    </row>
    <row r="46" spans="1:23" ht="21.75" customHeight="1" x14ac:dyDescent="0.15">
      <c r="A46" s="64" t="s">
        <v>401</v>
      </c>
      <c r="B46" s="65">
        <f t="shared" si="13"/>
        <v>0</v>
      </c>
      <c r="C46" s="312">
        <v>0</v>
      </c>
      <c r="D46" s="312">
        <v>0</v>
      </c>
      <c r="E46" s="312">
        <v>0</v>
      </c>
      <c r="F46" s="312">
        <v>0</v>
      </c>
      <c r="G46" s="312">
        <v>0</v>
      </c>
      <c r="H46" s="312">
        <v>0</v>
      </c>
      <c r="I46" s="312">
        <v>0</v>
      </c>
      <c r="J46" s="312">
        <v>0</v>
      </c>
      <c r="K46" s="312">
        <v>0</v>
      </c>
      <c r="L46" s="314">
        <v>0</v>
      </c>
      <c r="N46" s="432" t="str">
        <f t="shared" si="15"/>
        <v/>
      </c>
      <c r="O46" s="432" t="str">
        <f t="shared" si="16"/>
        <v/>
      </c>
      <c r="P46" s="432" t="str">
        <f t="shared" si="17"/>
        <v/>
      </c>
      <c r="Q46" s="432" t="str">
        <f t="shared" si="18"/>
        <v/>
      </c>
      <c r="R46" s="432" t="str">
        <f t="shared" si="19"/>
        <v/>
      </c>
      <c r="S46" s="432" t="str">
        <f t="shared" si="20"/>
        <v/>
      </c>
      <c r="T46" s="432" t="str">
        <f t="shared" si="21"/>
        <v/>
      </c>
      <c r="U46" s="432" t="str">
        <f t="shared" si="22"/>
        <v/>
      </c>
      <c r="V46" s="432" t="str">
        <f t="shared" si="23"/>
        <v/>
      </c>
      <c r="W46" s="432" t="str">
        <f t="shared" si="24"/>
        <v/>
      </c>
    </row>
    <row r="47" spans="1:23" ht="21.75" customHeight="1" x14ac:dyDescent="0.15">
      <c r="A47" s="64" t="s">
        <v>402</v>
      </c>
      <c r="B47" s="65">
        <f t="shared" si="13"/>
        <v>0</v>
      </c>
      <c r="C47" s="312">
        <v>0</v>
      </c>
      <c r="D47" s="312">
        <v>0</v>
      </c>
      <c r="E47" s="312">
        <v>0</v>
      </c>
      <c r="F47" s="312">
        <v>0</v>
      </c>
      <c r="G47" s="312">
        <v>0</v>
      </c>
      <c r="H47" s="312">
        <v>0</v>
      </c>
      <c r="I47" s="312">
        <v>0</v>
      </c>
      <c r="J47" s="312">
        <v>0</v>
      </c>
      <c r="K47" s="312">
        <v>0</v>
      </c>
      <c r="L47" s="314">
        <v>0</v>
      </c>
      <c r="N47" s="432" t="str">
        <f t="shared" si="15"/>
        <v/>
      </c>
      <c r="O47" s="432" t="str">
        <f t="shared" si="16"/>
        <v/>
      </c>
      <c r="P47" s="432" t="str">
        <f t="shared" si="17"/>
        <v/>
      </c>
      <c r="Q47" s="432" t="str">
        <f t="shared" si="18"/>
        <v/>
      </c>
      <c r="R47" s="432" t="str">
        <f t="shared" si="19"/>
        <v/>
      </c>
      <c r="S47" s="432" t="str">
        <f t="shared" si="20"/>
        <v/>
      </c>
      <c r="T47" s="432" t="str">
        <f t="shared" si="21"/>
        <v/>
      </c>
      <c r="U47" s="432" t="str">
        <f t="shared" si="22"/>
        <v/>
      </c>
      <c r="V47" s="432" t="str">
        <f t="shared" si="23"/>
        <v/>
      </c>
      <c r="W47" s="432" t="str">
        <f t="shared" si="24"/>
        <v/>
      </c>
    </row>
    <row r="48" spans="1:23" ht="21.75" customHeight="1" x14ac:dyDescent="0.15">
      <c r="A48" s="64" t="s">
        <v>403</v>
      </c>
      <c r="B48" s="65">
        <f t="shared" si="13"/>
        <v>0</v>
      </c>
      <c r="C48" s="312">
        <v>0</v>
      </c>
      <c r="D48" s="312">
        <v>0</v>
      </c>
      <c r="E48" s="312">
        <v>0</v>
      </c>
      <c r="F48" s="312">
        <v>0</v>
      </c>
      <c r="G48" s="312">
        <v>0</v>
      </c>
      <c r="H48" s="312">
        <v>0</v>
      </c>
      <c r="I48" s="312">
        <v>0</v>
      </c>
      <c r="J48" s="312">
        <v>0</v>
      </c>
      <c r="K48" s="312">
        <v>0</v>
      </c>
      <c r="L48" s="314">
        <v>0</v>
      </c>
      <c r="N48" s="432" t="str">
        <f t="shared" si="15"/>
        <v/>
      </c>
      <c r="O48" s="432" t="str">
        <f t="shared" si="16"/>
        <v/>
      </c>
      <c r="P48" s="432" t="str">
        <f t="shared" si="17"/>
        <v/>
      </c>
      <c r="Q48" s="432" t="str">
        <f t="shared" si="18"/>
        <v/>
      </c>
      <c r="R48" s="432" t="str">
        <f t="shared" si="19"/>
        <v/>
      </c>
      <c r="S48" s="432" t="str">
        <f t="shared" si="20"/>
        <v/>
      </c>
      <c r="T48" s="432" t="str">
        <f t="shared" si="21"/>
        <v/>
      </c>
      <c r="U48" s="432" t="str">
        <f t="shared" si="22"/>
        <v/>
      </c>
      <c r="V48" s="432" t="str">
        <f t="shared" si="23"/>
        <v/>
      </c>
      <c r="W48" s="432" t="str">
        <f t="shared" si="24"/>
        <v/>
      </c>
    </row>
    <row r="49" spans="1:23" ht="21.75" customHeight="1" x14ac:dyDescent="0.15">
      <c r="A49" s="64" t="s">
        <v>404</v>
      </c>
      <c r="B49" s="65">
        <f t="shared" si="13"/>
        <v>0</v>
      </c>
      <c r="C49" s="312">
        <v>0</v>
      </c>
      <c r="D49" s="312">
        <v>0</v>
      </c>
      <c r="E49" s="312">
        <v>0</v>
      </c>
      <c r="F49" s="312">
        <v>0</v>
      </c>
      <c r="G49" s="312">
        <v>0</v>
      </c>
      <c r="H49" s="312">
        <v>0</v>
      </c>
      <c r="I49" s="312">
        <v>0</v>
      </c>
      <c r="J49" s="312">
        <v>0</v>
      </c>
      <c r="K49" s="312">
        <v>0</v>
      </c>
      <c r="L49" s="314">
        <v>0</v>
      </c>
      <c r="N49" s="432" t="str">
        <f t="shared" si="15"/>
        <v/>
      </c>
      <c r="O49" s="432" t="str">
        <f t="shared" si="16"/>
        <v/>
      </c>
      <c r="P49" s="432" t="str">
        <f t="shared" si="17"/>
        <v/>
      </c>
      <c r="Q49" s="432" t="str">
        <f t="shared" si="18"/>
        <v/>
      </c>
      <c r="R49" s="432" t="str">
        <f t="shared" si="19"/>
        <v/>
      </c>
      <c r="S49" s="432" t="str">
        <f t="shared" si="20"/>
        <v/>
      </c>
      <c r="T49" s="432" t="str">
        <f t="shared" si="21"/>
        <v/>
      </c>
      <c r="U49" s="432" t="str">
        <f t="shared" si="22"/>
        <v/>
      </c>
      <c r="V49" s="432" t="str">
        <f t="shared" si="23"/>
        <v/>
      </c>
      <c r="W49" s="432" t="str">
        <f t="shared" si="24"/>
        <v/>
      </c>
    </row>
    <row r="50" spans="1:23" ht="21.75" customHeight="1" x14ac:dyDescent="0.15">
      <c r="A50" s="64" t="s">
        <v>405</v>
      </c>
      <c r="B50" s="65">
        <f t="shared" si="13"/>
        <v>0</v>
      </c>
      <c r="C50" s="312">
        <v>0</v>
      </c>
      <c r="D50" s="312">
        <v>0</v>
      </c>
      <c r="E50" s="312">
        <v>0</v>
      </c>
      <c r="F50" s="312">
        <v>0</v>
      </c>
      <c r="G50" s="312">
        <v>0</v>
      </c>
      <c r="H50" s="312">
        <v>0</v>
      </c>
      <c r="I50" s="312">
        <v>0</v>
      </c>
      <c r="J50" s="312">
        <v>0</v>
      </c>
      <c r="K50" s="312">
        <v>0</v>
      </c>
      <c r="L50" s="314">
        <v>0</v>
      </c>
      <c r="N50" s="432" t="str">
        <f t="shared" si="15"/>
        <v/>
      </c>
      <c r="O50" s="432" t="str">
        <f t="shared" si="16"/>
        <v/>
      </c>
      <c r="P50" s="432" t="str">
        <f t="shared" si="17"/>
        <v/>
      </c>
      <c r="Q50" s="432" t="str">
        <f t="shared" si="18"/>
        <v/>
      </c>
      <c r="R50" s="432" t="str">
        <f t="shared" si="19"/>
        <v/>
      </c>
      <c r="S50" s="432" t="str">
        <f t="shared" si="20"/>
        <v/>
      </c>
      <c r="T50" s="432" t="str">
        <f t="shared" si="21"/>
        <v/>
      </c>
      <c r="U50" s="432" t="str">
        <f t="shared" si="22"/>
        <v/>
      </c>
      <c r="V50" s="432" t="str">
        <f t="shared" si="23"/>
        <v/>
      </c>
      <c r="W50" s="432" t="str">
        <f t="shared" si="24"/>
        <v/>
      </c>
    </row>
    <row r="51" spans="1:23" ht="21.75" customHeight="1" x14ac:dyDescent="0.15">
      <c r="A51" s="64"/>
      <c r="B51" s="65">
        <f t="shared" si="13"/>
        <v>0</v>
      </c>
      <c r="C51" s="313"/>
      <c r="D51" s="313"/>
      <c r="E51" s="313"/>
      <c r="F51" s="313"/>
      <c r="G51" s="313"/>
      <c r="H51" s="313"/>
      <c r="I51" s="313"/>
      <c r="J51" s="313"/>
      <c r="K51" s="313"/>
      <c r="L51" s="54"/>
      <c r="N51" s="432" t="str">
        <f t="shared" si="15"/>
        <v/>
      </c>
      <c r="O51" s="432" t="str">
        <f t="shared" si="16"/>
        <v/>
      </c>
      <c r="P51" s="432" t="str">
        <f t="shared" si="17"/>
        <v/>
      </c>
      <c r="Q51" s="432" t="str">
        <f t="shared" si="18"/>
        <v/>
      </c>
      <c r="R51" s="432" t="str">
        <f t="shared" si="19"/>
        <v/>
      </c>
      <c r="S51" s="432" t="str">
        <f t="shared" si="20"/>
        <v/>
      </c>
      <c r="T51" s="432" t="str">
        <f t="shared" si="21"/>
        <v/>
      </c>
      <c r="U51" s="432" t="str">
        <f t="shared" si="22"/>
        <v/>
      </c>
      <c r="V51" s="432" t="str">
        <f t="shared" si="23"/>
        <v/>
      </c>
      <c r="W51" s="432" t="str">
        <f t="shared" si="24"/>
        <v/>
      </c>
    </row>
    <row r="52" spans="1:23" ht="21.75" customHeight="1" x14ac:dyDescent="0.15">
      <c r="A52" s="64"/>
      <c r="B52" s="65">
        <f t="shared" si="13"/>
        <v>0</v>
      </c>
      <c r="C52" s="313"/>
      <c r="D52" s="313"/>
      <c r="E52" s="313"/>
      <c r="F52" s="313"/>
      <c r="G52" s="313"/>
      <c r="H52" s="313"/>
      <c r="I52" s="313"/>
      <c r="J52" s="313"/>
      <c r="K52" s="313"/>
      <c r="L52" s="54"/>
      <c r="N52" s="432" t="str">
        <f t="shared" si="15"/>
        <v/>
      </c>
      <c r="O52" s="432" t="str">
        <f t="shared" si="16"/>
        <v/>
      </c>
      <c r="P52" s="432" t="str">
        <f t="shared" si="17"/>
        <v/>
      </c>
      <c r="Q52" s="432" t="str">
        <f t="shared" si="18"/>
        <v/>
      </c>
      <c r="R52" s="432" t="str">
        <f t="shared" si="19"/>
        <v/>
      </c>
      <c r="S52" s="432" t="str">
        <f t="shared" si="20"/>
        <v/>
      </c>
      <c r="T52" s="432" t="str">
        <f t="shared" si="21"/>
        <v/>
      </c>
      <c r="U52" s="432" t="str">
        <f t="shared" si="22"/>
        <v/>
      </c>
      <c r="V52" s="432" t="str">
        <f t="shared" si="23"/>
        <v/>
      </c>
      <c r="W52" s="432" t="str">
        <f t="shared" si="24"/>
        <v/>
      </c>
    </row>
    <row r="53" spans="1:23" ht="21.75" customHeight="1" x14ac:dyDescent="0.15">
      <c r="A53" s="64"/>
      <c r="B53" s="65">
        <f t="shared" si="13"/>
        <v>0</v>
      </c>
      <c r="C53" s="313"/>
      <c r="D53" s="313"/>
      <c r="E53" s="313"/>
      <c r="F53" s="313"/>
      <c r="G53" s="313"/>
      <c r="H53" s="313"/>
      <c r="I53" s="313"/>
      <c r="J53" s="313"/>
      <c r="K53" s="313"/>
      <c r="L53" s="54"/>
      <c r="N53" s="432" t="str">
        <f t="shared" si="15"/>
        <v/>
      </c>
      <c r="O53" s="432" t="str">
        <f t="shared" si="16"/>
        <v/>
      </c>
      <c r="P53" s="432" t="str">
        <f t="shared" si="17"/>
        <v/>
      </c>
      <c r="Q53" s="432" t="str">
        <f t="shared" si="18"/>
        <v/>
      </c>
      <c r="R53" s="432" t="str">
        <f t="shared" si="19"/>
        <v/>
      </c>
      <c r="S53" s="432" t="str">
        <f t="shared" si="20"/>
        <v/>
      </c>
      <c r="T53" s="432" t="str">
        <f t="shared" si="21"/>
        <v/>
      </c>
      <c r="U53" s="432" t="str">
        <f t="shared" si="22"/>
        <v/>
      </c>
      <c r="V53" s="432" t="str">
        <f t="shared" si="23"/>
        <v/>
      </c>
      <c r="W53" s="432" t="str">
        <f t="shared" si="24"/>
        <v/>
      </c>
    </row>
    <row r="54" spans="1:23" ht="21.75" customHeight="1" x14ac:dyDescent="0.15">
      <c r="A54" s="64"/>
      <c r="B54" s="65">
        <f t="shared" ref="B54:B69" si="25">SUM(C54:L54)</f>
        <v>0</v>
      </c>
      <c r="C54" s="313"/>
      <c r="D54" s="313"/>
      <c r="E54" s="313"/>
      <c r="F54" s="313"/>
      <c r="G54" s="313"/>
      <c r="H54" s="313"/>
      <c r="I54" s="313"/>
      <c r="J54" s="313"/>
      <c r="K54" s="313"/>
      <c r="L54" s="54"/>
      <c r="N54" s="432" t="str">
        <f t="shared" si="15"/>
        <v/>
      </c>
      <c r="O54" s="432" t="str">
        <f t="shared" si="16"/>
        <v/>
      </c>
      <c r="P54" s="432" t="str">
        <f t="shared" si="17"/>
        <v/>
      </c>
      <c r="Q54" s="432" t="str">
        <f t="shared" si="18"/>
        <v/>
      </c>
      <c r="R54" s="432" t="str">
        <f t="shared" si="19"/>
        <v/>
      </c>
      <c r="S54" s="432" t="str">
        <f t="shared" si="20"/>
        <v/>
      </c>
      <c r="T54" s="432" t="str">
        <f t="shared" si="21"/>
        <v/>
      </c>
      <c r="U54" s="432" t="str">
        <f t="shared" si="22"/>
        <v/>
      </c>
      <c r="V54" s="432" t="str">
        <f t="shared" si="23"/>
        <v/>
      </c>
      <c r="W54" s="432" t="str">
        <f t="shared" si="24"/>
        <v/>
      </c>
    </row>
    <row r="55" spans="1:23" ht="21.75" customHeight="1" x14ac:dyDescent="0.15">
      <c r="A55" s="64"/>
      <c r="B55" s="65">
        <f t="shared" si="25"/>
        <v>0</v>
      </c>
      <c r="C55" s="313"/>
      <c r="D55" s="313"/>
      <c r="E55" s="313"/>
      <c r="F55" s="313"/>
      <c r="G55" s="313"/>
      <c r="H55" s="313"/>
      <c r="I55" s="313"/>
      <c r="J55" s="313"/>
      <c r="K55" s="313"/>
      <c r="L55" s="54"/>
      <c r="N55" s="432" t="str">
        <f t="shared" si="15"/>
        <v/>
      </c>
      <c r="O55" s="432" t="str">
        <f t="shared" si="16"/>
        <v/>
      </c>
      <c r="P55" s="432" t="str">
        <f t="shared" si="17"/>
        <v/>
      </c>
      <c r="Q55" s="432" t="str">
        <f t="shared" si="18"/>
        <v/>
      </c>
      <c r="R55" s="432" t="str">
        <f t="shared" si="19"/>
        <v/>
      </c>
      <c r="S55" s="432" t="str">
        <f t="shared" si="20"/>
        <v/>
      </c>
      <c r="T55" s="432" t="str">
        <f t="shared" si="21"/>
        <v/>
      </c>
      <c r="U55" s="432" t="str">
        <f t="shared" si="22"/>
        <v/>
      </c>
      <c r="V55" s="432" t="str">
        <f t="shared" si="23"/>
        <v/>
      </c>
      <c r="W55" s="432" t="str">
        <f t="shared" si="24"/>
        <v/>
      </c>
    </row>
    <row r="56" spans="1:23" ht="21.75" customHeight="1" x14ac:dyDescent="0.15">
      <c r="A56" s="64"/>
      <c r="B56" s="65">
        <f t="shared" si="25"/>
        <v>0</v>
      </c>
      <c r="C56" s="313"/>
      <c r="D56" s="313"/>
      <c r="E56" s="313"/>
      <c r="F56" s="313"/>
      <c r="G56" s="313"/>
      <c r="H56" s="313"/>
      <c r="I56" s="313"/>
      <c r="J56" s="313"/>
      <c r="K56" s="313"/>
      <c r="L56" s="54"/>
      <c r="N56" s="432" t="str">
        <f t="shared" si="15"/>
        <v/>
      </c>
      <c r="O56" s="432" t="str">
        <f t="shared" si="16"/>
        <v/>
      </c>
      <c r="P56" s="432" t="str">
        <f t="shared" si="17"/>
        <v/>
      </c>
      <c r="Q56" s="432" t="str">
        <f t="shared" si="18"/>
        <v/>
      </c>
      <c r="R56" s="432" t="str">
        <f t="shared" si="19"/>
        <v/>
      </c>
      <c r="S56" s="432" t="str">
        <f t="shared" si="20"/>
        <v/>
      </c>
      <c r="T56" s="432" t="str">
        <f t="shared" si="21"/>
        <v/>
      </c>
      <c r="U56" s="432" t="str">
        <f t="shared" si="22"/>
        <v/>
      </c>
      <c r="V56" s="432" t="str">
        <f t="shared" si="23"/>
        <v/>
      </c>
      <c r="W56" s="432" t="str">
        <f t="shared" si="24"/>
        <v/>
      </c>
    </row>
    <row r="57" spans="1:23" ht="21.75" customHeight="1" x14ac:dyDescent="0.15">
      <c r="A57" s="64"/>
      <c r="B57" s="65">
        <f t="shared" si="25"/>
        <v>0</v>
      </c>
      <c r="C57" s="313"/>
      <c r="D57" s="313"/>
      <c r="E57" s="313"/>
      <c r="F57" s="313"/>
      <c r="G57" s="313"/>
      <c r="H57" s="313"/>
      <c r="I57" s="313"/>
      <c r="J57" s="313"/>
      <c r="K57" s="313"/>
      <c r="L57" s="54"/>
      <c r="N57" s="432" t="str">
        <f t="shared" si="15"/>
        <v/>
      </c>
      <c r="O57" s="432" t="str">
        <f t="shared" si="16"/>
        <v/>
      </c>
      <c r="P57" s="432" t="str">
        <f t="shared" si="17"/>
        <v/>
      </c>
      <c r="Q57" s="432" t="str">
        <f t="shared" si="18"/>
        <v/>
      </c>
      <c r="R57" s="432" t="str">
        <f t="shared" si="19"/>
        <v/>
      </c>
      <c r="S57" s="432" t="str">
        <f t="shared" si="20"/>
        <v/>
      </c>
      <c r="T57" s="432" t="str">
        <f t="shared" si="21"/>
        <v/>
      </c>
      <c r="U57" s="432" t="str">
        <f t="shared" si="22"/>
        <v/>
      </c>
      <c r="V57" s="432" t="str">
        <f t="shared" si="23"/>
        <v/>
      </c>
      <c r="W57" s="432" t="str">
        <f t="shared" si="24"/>
        <v/>
      </c>
    </row>
    <row r="58" spans="1:23" ht="21.75" customHeight="1" x14ac:dyDescent="0.15">
      <c r="A58" s="64"/>
      <c r="B58" s="65">
        <f t="shared" si="25"/>
        <v>0</v>
      </c>
      <c r="C58" s="313"/>
      <c r="D58" s="313"/>
      <c r="E58" s="313"/>
      <c r="F58" s="313"/>
      <c r="G58" s="313"/>
      <c r="H58" s="313"/>
      <c r="I58" s="313"/>
      <c r="J58" s="313"/>
      <c r="K58" s="313"/>
      <c r="L58" s="54"/>
      <c r="N58" s="432" t="str">
        <f t="shared" si="15"/>
        <v/>
      </c>
      <c r="O58" s="432" t="str">
        <f t="shared" si="16"/>
        <v/>
      </c>
      <c r="P58" s="432" t="str">
        <f t="shared" si="17"/>
        <v/>
      </c>
      <c r="Q58" s="432" t="str">
        <f t="shared" si="18"/>
        <v/>
      </c>
      <c r="R58" s="432" t="str">
        <f t="shared" si="19"/>
        <v/>
      </c>
      <c r="S58" s="432" t="str">
        <f t="shared" si="20"/>
        <v/>
      </c>
      <c r="T58" s="432" t="str">
        <f t="shared" si="21"/>
        <v/>
      </c>
      <c r="U58" s="432" t="str">
        <f t="shared" si="22"/>
        <v/>
      </c>
      <c r="V58" s="432" t="str">
        <f t="shared" si="23"/>
        <v/>
      </c>
      <c r="W58" s="432" t="str">
        <f t="shared" si="24"/>
        <v/>
      </c>
    </row>
    <row r="59" spans="1:23" ht="21.75" customHeight="1" x14ac:dyDescent="0.15">
      <c r="A59" s="64"/>
      <c r="B59" s="65">
        <f t="shared" si="25"/>
        <v>0</v>
      </c>
      <c r="C59" s="313"/>
      <c r="D59" s="313"/>
      <c r="E59" s="313"/>
      <c r="F59" s="313"/>
      <c r="G59" s="313"/>
      <c r="H59" s="313"/>
      <c r="I59" s="313"/>
      <c r="J59" s="313"/>
      <c r="K59" s="313"/>
      <c r="L59" s="54"/>
      <c r="N59" s="432" t="str">
        <f t="shared" si="15"/>
        <v/>
      </c>
      <c r="O59" s="432" t="str">
        <f t="shared" si="16"/>
        <v/>
      </c>
      <c r="P59" s="432" t="str">
        <f t="shared" si="17"/>
        <v/>
      </c>
      <c r="Q59" s="432" t="str">
        <f t="shared" si="18"/>
        <v/>
      </c>
      <c r="R59" s="432" t="str">
        <f t="shared" si="19"/>
        <v/>
      </c>
      <c r="S59" s="432" t="str">
        <f t="shared" si="20"/>
        <v/>
      </c>
      <c r="T59" s="432" t="str">
        <f t="shared" si="21"/>
        <v/>
      </c>
      <c r="U59" s="432" t="str">
        <f t="shared" si="22"/>
        <v/>
      </c>
      <c r="V59" s="432" t="str">
        <f t="shared" si="23"/>
        <v/>
      </c>
      <c r="W59" s="432" t="str">
        <f t="shared" si="24"/>
        <v/>
      </c>
    </row>
    <row r="60" spans="1:23" ht="21.75" customHeight="1" x14ac:dyDescent="0.15">
      <c r="A60" s="64"/>
      <c r="B60" s="65">
        <f t="shared" si="25"/>
        <v>0</v>
      </c>
      <c r="C60" s="313"/>
      <c r="D60" s="313"/>
      <c r="E60" s="313"/>
      <c r="F60" s="313"/>
      <c r="G60" s="313"/>
      <c r="H60" s="313"/>
      <c r="I60" s="313"/>
      <c r="J60" s="313"/>
      <c r="K60" s="313"/>
      <c r="L60" s="54"/>
      <c r="N60" s="432" t="str">
        <f t="shared" si="15"/>
        <v/>
      </c>
      <c r="O60" s="432" t="str">
        <f t="shared" si="16"/>
        <v/>
      </c>
      <c r="P60" s="432" t="str">
        <f t="shared" si="17"/>
        <v/>
      </c>
      <c r="Q60" s="432" t="str">
        <f t="shared" si="18"/>
        <v/>
      </c>
      <c r="R60" s="432" t="str">
        <f t="shared" si="19"/>
        <v/>
      </c>
      <c r="S60" s="432" t="str">
        <f t="shared" si="20"/>
        <v/>
      </c>
      <c r="T60" s="432" t="str">
        <f t="shared" si="21"/>
        <v/>
      </c>
      <c r="U60" s="432" t="str">
        <f t="shared" si="22"/>
        <v/>
      </c>
      <c r="V60" s="432" t="str">
        <f t="shared" si="23"/>
        <v/>
      </c>
      <c r="W60" s="432" t="str">
        <f t="shared" si="24"/>
        <v/>
      </c>
    </row>
    <row r="61" spans="1:23" ht="21.75" customHeight="1" x14ac:dyDescent="0.15">
      <c r="A61" s="64"/>
      <c r="B61" s="65">
        <f t="shared" si="25"/>
        <v>0</v>
      </c>
      <c r="C61" s="313"/>
      <c r="D61" s="313"/>
      <c r="E61" s="313"/>
      <c r="F61" s="313"/>
      <c r="G61" s="313"/>
      <c r="H61" s="313"/>
      <c r="I61" s="313"/>
      <c r="J61" s="313"/>
      <c r="K61" s="313"/>
      <c r="L61" s="54"/>
      <c r="N61" s="432" t="str">
        <f t="shared" si="15"/>
        <v/>
      </c>
      <c r="O61" s="432" t="str">
        <f t="shared" si="16"/>
        <v/>
      </c>
      <c r="P61" s="432" t="str">
        <f t="shared" si="17"/>
        <v/>
      </c>
      <c r="Q61" s="432" t="str">
        <f t="shared" si="18"/>
        <v/>
      </c>
      <c r="R61" s="432" t="str">
        <f t="shared" si="19"/>
        <v/>
      </c>
      <c r="S61" s="432" t="str">
        <f t="shared" si="20"/>
        <v/>
      </c>
      <c r="T61" s="432" t="str">
        <f t="shared" si="21"/>
        <v/>
      </c>
      <c r="U61" s="432" t="str">
        <f t="shared" si="22"/>
        <v/>
      </c>
      <c r="V61" s="432" t="str">
        <f t="shared" si="23"/>
        <v/>
      </c>
      <c r="W61" s="432" t="str">
        <f t="shared" si="24"/>
        <v/>
      </c>
    </row>
    <row r="62" spans="1:23" ht="21.75" customHeight="1" x14ac:dyDescent="0.15">
      <c r="A62" s="64"/>
      <c r="B62" s="65">
        <f t="shared" si="25"/>
        <v>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54"/>
      <c r="N62" s="432" t="str">
        <f t="shared" si="15"/>
        <v/>
      </c>
      <c r="O62" s="432" t="str">
        <f t="shared" si="16"/>
        <v/>
      </c>
      <c r="P62" s="432" t="str">
        <f t="shared" si="17"/>
        <v/>
      </c>
      <c r="Q62" s="432" t="str">
        <f t="shared" si="18"/>
        <v/>
      </c>
      <c r="R62" s="432" t="str">
        <f t="shared" si="19"/>
        <v/>
      </c>
      <c r="S62" s="432" t="str">
        <f t="shared" si="20"/>
        <v/>
      </c>
      <c r="T62" s="432" t="str">
        <f t="shared" si="21"/>
        <v/>
      </c>
      <c r="U62" s="432" t="str">
        <f t="shared" si="22"/>
        <v/>
      </c>
      <c r="V62" s="432" t="str">
        <f t="shared" si="23"/>
        <v/>
      </c>
      <c r="W62" s="432" t="str">
        <f t="shared" si="24"/>
        <v/>
      </c>
    </row>
    <row r="63" spans="1:23" ht="21.75" customHeight="1" x14ac:dyDescent="0.15">
      <c r="A63" s="64"/>
      <c r="B63" s="65">
        <f t="shared" si="25"/>
        <v>0</v>
      </c>
      <c r="C63" s="313"/>
      <c r="D63" s="313"/>
      <c r="E63" s="313"/>
      <c r="F63" s="313"/>
      <c r="G63" s="313"/>
      <c r="H63" s="313"/>
      <c r="I63" s="313"/>
      <c r="J63" s="313"/>
      <c r="K63" s="313"/>
      <c r="L63" s="54"/>
      <c r="N63" s="432" t="str">
        <f t="shared" si="15"/>
        <v/>
      </c>
      <c r="O63" s="432" t="str">
        <f t="shared" si="16"/>
        <v/>
      </c>
      <c r="P63" s="432" t="str">
        <f t="shared" si="17"/>
        <v/>
      </c>
      <c r="Q63" s="432" t="str">
        <f t="shared" si="18"/>
        <v/>
      </c>
      <c r="R63" s="432" t="str">
        <f t="shared" si="19"/>
        <v/>
      </c>
      <c r="S63" s="432" t="str">
        <f t="shared" si="20"/>
        <v/>
      </c>
      <c r="T63" s="432" t="str">
        <f t="shared" si="21"/>
        <v/>
      </c>
      <c r="U63" s="432" t="str">
        <f t="shared" si="22"/>
        <v/>
      </c>
      <c r="V63" s="432" t="str">
        <f t="shared" si="23"/>
        <v/>
      </c>
      <c r="W63" s="432" t="str">
        <f t="shared" si="24"/>
        <v/>
      </c>
    </row>
    <row r="64" spans="1:23" ht="21.75" customHeight="1" x14ac:dyDescent="0.15">
      <c r="A64" s="64"/>
      <c r="B64" s="65">
        <f t="shared" si="25"/>
        <v>0</v>
      </c>
      <c r="C64" s="313"/>
      <c r="D64" s="313"/>
      <c r="E64" s="313"/>
      <c r="F64" s="313"/>
      <c r="G64" s="313"/>
      <c r="H64" s="313"/>
      <c r="I64" s="313"/>
      <c r="J64" s="313"/>
      <c r="K64" s="313"/>
      <c r="L64" s="54"/>
      <c r="N64" s="432" t="str">
        <f t="shared" si="15"/>
        <v/>
      </c>
      <c r="O64" s="432" t="str">
        <f t="shared" si="16"/>
        <v/>
      </c>
      <c r="P64" s="432" t="str">
        <f t="shared" si="17"/>
        <v/>
      </c>
      <c r="Q64" s="432" t="str">
        <f t="shared" si="18"/>
        <v/>
      </c>
      <c r="R64" s="432" t="str">
        <f t="shared" si="19"/>
        <v/>
      </c>
      <c r="S64" s="432" t="str">
        <f t="shared" si="20"/>
        <v/>
      </c>
      <c r="T64" s="432" t="str">
        <f t="shared" si="21"/>
        <v/>
      </c>
      <c r="U64" s="432" t="str">
        <f t="shared" si="22"/>
        <v/>
      </c>
      <c r="V64" s="432" t="str">
        <f t="shared" si="23"/>
        <v/>
      </c>
      <c r="W64" s="432" t="str">
        <f t="shared" si="24"/>
        <v/>
      </c>
    </row>
    <row r="65" spans="1:23" ht="21.75" customHeight="1" x14ac:dyDescent="0.15">
      <c r="A65" s="64"/>
      <c r="B65" s="65">
        <f t="shared" si="25"/>
        <v>0</v>
      </c>
      <c r="C65" s="313"/>
      <c r="D65" s="313"/>
      <c r="E65" s="313"/>
      <c r="F65" s="313"/>
      <c r="G65" s="313"/>
      <c r="H65" s="313"/>
      <c r="I65" s="313"/>
      <c r="J65" s="313"/>
      <c r="K65" s="313"/>
      <c r="L65" s="54"/>
      <c r="N65" s="432" t="str">
        <f t="shared" si="15"/>
        <v/>
      </c>
      <c r="O65" s="432" t="str">
        <f t="shared" si="16"/>
        <v/>
      </c>
      <c r="P65" s="432" t="str">
        <f t="shared" si="17"/>
        <v/>
      </c>
      <c r="Q65" s="432" t="str">
        <f t="shared" si="18"/>
        <v/>
      </c>
      <c r="R65" s="432" t="str">
        <f t="shared" si="19"/>
        <v/>
      </c>
      <c r="S65" s="432" t="str">
        <f t="shared" si="20"/>
        <v/>
      </c>
      <c r="T65" s="432" t="str">
        <f t="shared" si="21"/>
        <v/>
      </c>
      <c r="U65" s="432" t="str">
        <f t="shared" si="22"/>
        <v/>
      </c>
      <c r="V65" s="432" t="str">
        <f t="shared" si="23"/>
        <v/>
      </c>
      <c r="W65" s="432" t="str">
        <f t="shared" si="24"/>
        <v/>
      </c>
    </row>
    <row r="66" spans="1:23" ht="21.75" customHeight="1" x14ac:dyDescent="0.15">
      <c r="A66" s="64"/>
      <c r="B66" s="65">
        <f t="shared" si="25"/>
        <v>0</v>
      </c>
      <c r="C66" s="313"/>
      <c r="D66" s="313"/>
      <c r="E66" s="313"/>
      <c r="F66" s="313"/>
      <c r="G66" s="313"/>
      <c r="H66" s="313"/>
      <c r="I66" s="313"/>
      <c r="J66" s="313"/>
      <c r="K66" s="313"/>
      <c r="L66" s="54"/>
      <c r="N66" s="432" t="str">
        <f t="shared" si="15"/>
        <v/>
      </c>
      <c r="O66" s="432" t="str">
        <f t="shared" si="16"/>
        <v/>
      </c>
      <c r="P66" s="432" t="str">
        <f t="shared" si="17"/>
        <v/>
      </c>
      <c r="Q66" s="432" t="str">
        <f t="shared" si="18"/>
        <v/>
      </c>
      <c r="R66" s="432" t="str">
        <f t="shared" si="19"/>
        <v/>
      </c>
      <c r="S66" s="432" t="str">
        <f t="shared" si="20"/>
        <v/>
      </c>
      <c r="T66" s="432" t="str">
        <f t="shared" si="21"/>
        <v/>
      </c>
      <c r="U66" s="432" t="str">
        <f t="shared" si="22"/>
        <v/>
      </c>
      <c r="V66" s="432" t="str">
        <f t="shared" si="23"/>
        <v/>
      </c>
      <c r="W66" s="432" t="str">
        <f t="shared" si="24"/>
        <v/>
      </c>
    </row>
    <row r="67" spans="1:23" ht="21.75" customHeight="1" x14ac:dyDescent="0.15">
      <c r="A67" s="64"/>
      <c r="B67" s="65">
        <f t="shared" si="25"/>
        <v>0</v>
      </c>
      <c r="C67" s="313"/>
      <c r="D67" s="313"/>
      <c r="E67" s="313"/>
      <c r="F67" s="313"/>
      <c r="G67" s="313"/>
      <c r="H67" s="313"/>
      <c r="I67" s="313"/>
      <c r="J67" s="313"/>
      <c r="K67" s="313"/>
      <c r="L67" s="54"/>
      <c r="N67" s="432" t="str">
        <f t="shared" si="15"/>
        <v/>
      </c>
      <c r="O67" s="432" t="str">
        <f t="shared" si="16"/>
        <v/>
      </c>
      <c r="P67" s="432" t="str">
        <f t="shared" si="17"/>
        <v/>
      </c>
      <c r="Q67" s="432" t="str">
        <f t="shared" si="18"/>
        <v/>
      </c>
      <c r="R67" s="432" t="str">
        <f t="shared" si="19"/>
        <v/>
      </c>
      <c r="S67" s="432" t="str">
        <f t="shared" si="20"/>
        <v/>
      </c>
      <c r="T67" s="432" t="str">
        <f t="shared" si="21"/>
        <v/>
      </c>
      <c r="U67" s="432" t="str">
        <f t="shared" si="22"/>
        <v/>
      </c>
      <c r="V67" s="432" t="str">
        <f t="shared" si="23"/>
        <v/>
      </c>
      <c r="W67" s="432" t="str">
        <f t="shared" si="24"/>
        <v/>
      </c>
    </row>
    <row r="68" spans="1:23" ht="21.75" customHeight="1" x14ac:dyDescent="0.15">
      <c r="A68" s="64"/>
      <c r="B68" s="65">
        <f t="shared" si="25"/>
        <v>0</v>
      </c>
      <c r="C68" s="313"/>
      <c r="D68" s="313"/>
      <c r="E68" s="313"/>
      <c r="F68" s="313"/>
      <c r="G68" s="313"/>
      <c r="H68" s="313"/>
      <c r="I68" s="313"/>
      <c r="J68" s="313"/>
      <c r="K68" s="313"/>
      <c r="L68" s="54"/>
      <c r="N68" s="432" t="str">
        <f t="shared" si="15"/>
        <v/>
      </c>
      <c r="O68" s="432" t="str">
        <f t="shared" si="16"/>
        <v/>
      </c>
      <c r="P68" s="432" t="str">
        <f t="shared" si="17"/>
        <v/>
      </c>
      <c r="Q68" s="432" t="str">
        <f t="shared" si="18"/>
        <v/>
      </c>
      <c r="R68" s="432" t="str">
        <f t="shared" si="19"/>
        <v/>
      </c>
      <c r="S68" s="432" t="str">
        <f t="shared" si="20"/>
        <v/>
      </c>
      <c r="T68" s="432" t="str">
        <f t="shared" si="21"/>
        <v/>
      </c>
      <c r="U68" s="432" t="str">
        <f t="shared" si="22"/>
        <v/>
      </c>
      <c r="V68" s="432" t="str">
        <f t="shared" si="23"/>
        <v/>
      </c>
      <c r="W68" s="432" t="str">
        <f t="shared" si="24"/>
        <v/>
      </c>
    </row>
    <row r="69" spans="1:23" ht="21.75" customHeight="1" thickBot="1" x14ac:dyDescent="0.2">
      <c r="A69" s="66"/>
      <c r="B69" s="172">
        <f t="shared" si="25"/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51"/>
      <c r="N69" s="432" t="str">
        <f t="shared" si="15"/>
        <v/>
      </c>
      <c r="O69" s="432" t="str">
        <f t="shared" si="16"/>
        <v/>
      </c>
      <c r="P69" s="432" t="str">
        <f t="shared" si="17"/>
        <v/>
      </c>
      <c r="Q69" s="432" t="str">
        <f t="shared" si="18"/>
        <v/>
      </c>
      <c r="R69" s="432" t="str">
        <f t="shared" si="19"/>
        <v/>
      </c>
      <c r="S69" s="432" t="str">
        <f t="shared" si="20"/>
        <v/>
      </c>
      <c r="T69" s="432" t="str">
        <f t="shared" si="21"/>
        <v/>
      </c>
      <c r="U69" s="432" t="str">
        <f t="shared" si="22"/>
        <v/>
      </c>
      <c r="V69" s="432" t="str">
        <f t="shared" si="23"/>
        <v/>
      </c>
      <c r="W69" s="432" t="str">
        <f t="shared" si="24"/>
        <v/>
      </c>
    </row>
    <row r="72" spans="1:23" ht="21.95" customHeight="1" thickBot="1" x14ac:dyDescent="0.2">
      <c r="A72" s="541" t="s">
        <v>257</v>
      </c>
      <c r="B72" s="541"/>
      <c r="C72" s="541"/>
      <c r="D72" s="541"/>
      <c r="E72" s="541"/>
      <c r="M72" s="4" t="s">
        <v>136</v>
      </c>
    </row>
    <row r="73" spans="1:23" ht="21.95" customHeight="1" x14ac:dyDescent="0.15">
      <c r="A73" s="552" t="s">
        <v>224</v>
      </c>
      <c r="B73" s="550" t="s">
        <v>154</v>
      </c>
      <c r="C73" s="550"/>
      <c r="D73" s="550"/>
      <c r="E73" s="550"/>
      <c r="F73" s="550"/>
      <c r="G73" s="550"/>
      <c r="H73" s="550"/>
      <c r="I73" s="550"/>
      <c r="J73" s="599"/>
      <c r="K73" s="591" t="s">
        <v>121</v>
      </c>
      <c r="L73" s="550"/>
      <c r="M73" s="551"/>
    </row>
    <row r="74" spans="1:23" ht="21.95" customHeight="1" x14ac:dyDescent="0.15">
      <c r="A74" s="582"/>
      <c r="B74" s="596" t="s">
        <v>243</v>
      </c>
      <c r="C74" s="596"/>
      <c r="D74" s="596"/>
      <c r="E74" s="596" t="s">
        <v>107</v>
      </c>
      <c r="F74" s="596"/>
      <c r="G74" s="596"/>
      <c r="H74" s="596" t="s">
        <v>122</v>
      </c>
      <c r="I74" s="596"/>
      <c r="J74" s="600"/>
      <c r="K74" s="589" t="s">
        <v>193</v>
      </c>
      <c r="L74" s="598" t="s">
        <v>180</v>
      </c>
      <c r="M74" s="587" t="s">
        <v>243</v>
      </c>
    </row>
    <row r="75" spans="1:23" ht="21.95" customHeight="1" thickBot="1" x14ac:dyDescent="0.2">
      <c r="A75" s="553"/>
      <c r="B75" s="319" t="s">
        <v>240</v>
      </c>
      <c r="C75" s="319" t="s">
        <v>241</v>
      </c>
      <c r="D75" s="319" t="s">
        <v>243</v>
      </c>
      <c r="E75" s="319" t="s">
        <v>240</v>
      </c>
      <c r="F75" s="319" t="s">
        <v>241</v>
      </c>
      <c r="G75" s="319" t="s">
        <v>243</v>
      </c>
      <c r="H75" s="319" t="s">
        <v>240</v>
      </c>
      <c r="I75" s="319" t="s">
        <v>241</v>
      </c>
      <c r="J75" s="106" t="s">
        <v>243</v>
      </c>
      <c r="K75" s="590"/>
      <c r="L75" s="597"/>
      <c r="M75" s="588"/>
      <c r="O75" s="432" t="s">
        <v>357</v>
      </c>
    </row>
    <row r="76" spans="1:23" ht="21.95" customHeight="1" thickTop="1" x14ac:dyDescent="0.15">
      <c r="A76" s="107" t="s">
        <v>243</v>
      </c>
      <c r="B76" s="65">
        <f>SUM(B77:B106)</f>
        <v>0</v>
      </c>
      <c r="C76" s="65">
        <f>SUM(C77:C106)</f>
        <v>0</v>
      </c>
      <c r="D76" s="65">
        <f t="shared" ref="D76:D90" si="26">SUM(B76:C76)</f>
        <v>0</v>
      </c>
      <c r="E76" s="65">
        <f>SUM(E77:E106)</f>
        <v>0</v>
      </c>
      <c r="F76" s="65">
        <f>SUM(F77:F106)</f>
        <v>0</v>
      </c>
      <c r="G76" s="65">
        <f t="shared" ref="G76:G90" si="27">SUM(E76:F76)</f>
        <v>0</v>
      </c>
      <c r="H76" s="65">
        <f>SUM(H77:H106)</f>
        <v>0</v>
      </c>
      <c r="I76" s="65">
        <f>SUM(I77:I106)</f>
        <v>0</v>
      </c>
      <c r="J76" s="108">
        <f t="shared" ref="J76:J90" si="28">SUM(H76:I76)</f>
        <v>0</v>
      </c>
      <c r="K76" s="100">
        <f>SUM(K77:K106)</f>
        <v>0</v>
      </c>
      <c r="L76" s="65">
        <f>SUM(L77:L106)</f>
        <v>0</v>
      </c>
      <c r="M76" s="69">
        <f t="shared" ref="M76:M90" si="29">SUM(K76:L76)</f>
        <v>0</v>
      </c>
      <c r="O76" s="438" t="str">
        <f t="shared" ref="O76:O106" si="30">IF(B39=D76,"","오류")</f>
        <v/>
      </c>
      <c r="P76" s="438" t="str">
        <f t="shared" ref="P76:P106" si="31">IF(D76=M76,"","오류")</f>
        <v/>
      </c>
    </row>
    <row r="77" spans="1:23" ht="21.95" customHeight="1" x14ac:dyDescent="0.15">
      <c r="A77" s="64" t="s">
        <v>395</v>
      </c>
      <c r="B77" s="67">
        <f t="shared" ref="B77:B90" si="32">SUM(E77,H77)</f>
        <v>0</v>
      </c>
      <c r="C77" s="67">
        <f t="shared" ref="C77:C90" si="33">SUM(F77,I77)</f>
        <v>0</v>
      </c>
      <c r="D77" s="67">
        <f t="shared" si="26"/>
        <v>0</v>
      </c>
      <c r="E77" s="313">
        <v>0</v>
      </c>
      <c r="F77" s="313">
        <v>0</v>
      </c>
      <c r="G77" s="67">
        <f t="shared" si="27"/>
        <v>0</v>
      </c>
      <c r="H77" s="313">
        <v>0</v>
      </c>
      <c r="I77" s="313">
        <v>0</v>
      </c>
      <c r="J77" s="109">
        <f t="shared" si="28"/>
        <v>0</v>
      </c>
      <c r="K77" s="53">
        <v>0</v>
      </c>
      <c r="L77" s="313">
        <v>0</v>
      </c>
      <c r="M77" s="68">
        <f t="shared" si="29"/>
        <v>0</v>
      </c>
      <c r="O77" s="438" t="str">
        <f t="shared" si="30"/>
        <v/>
      </c>
      <c r="P77" s="438" t="str">
        <f t="shared" si="31"/>
        <v/>
      </c>
    </row>
    <row r="78" spans="1:23" ht="21.95" customHeight="1" x14ac:dyDescent="0.15">
      <c r="A78" s="64" t="s">
        <v>396</v>
      </c>
      <c r="B78" s="67">
        <f t="shared" si="32"/>
        <v>0</v>
      </c>
      <c r="C78" s="67">
        <f t="shared" si="33"/>
        <v>0</v>
      </c>
      <c r="D78" s="67">
        <f t="shared" si="26"/>
        <v>0</v>
      </c>
      <c r="E78" s="313">
        <v>0</v>
      </c>
      <c r="F78" s="313">
        <v>0</v>
      </c>
      <c r="G78" s="67">
        <f t="shared" si="27"/>
        <v>0</v>
      </c>
      <c r="H78" s="313">
        <v>0</v>
      </c>
      <c r="I78" s="313">
        <v>0</v>
      </c>
      <c r="J78" s="109">
        <f t="shared" si="28"/>
        <v>0</v>
      </c>
      <c r="K78" s="53">
        <v>0</v>
      </c>
      <c r="L78" s="313">
        <v>0</v>
      </c>
      <c r="M78" s="68">
        <f t="shared" si="29"/>
        <v>0</v>
      </c>
      <c r="O78" s="438" t="str">
        <f t="shared" si="30"/>
        <v/>
      </c>
      <c r="P78" s="438" t="str">
        <f t="shared" si="31"/>
        <v/>
      </c>
    </row>
    <row r="79" spans="1:23" ht="21.95" customHeight="1" x14ac:dyDescent="0.15">
      <c r="A79" s="64" t="s">
        <v>397</v>
      </c>
      <c r="B79" s="67">
        <f t="shared" si="32"/>
        <v>0</v>
      </c>
      <c r="C79" s="67">
        <f t="shared" si="33"/>
        <v>0</v>
      </c>
      <c r="D79" s="67">
        <f t="shared" si="26"/>
        <v>0</v>
      </c>
      <c r="E79" s="313">
        <v>0</v>
      </c>
      <c r="F79" s="313">
        <v>0</v>
      </c>
      <c r="G79" s="67">
        <f t="shared" si="27"/>
        <v>0</v>
      </c>
      <c r="H79" s="313">
        <v>0</v>
      </c>
      <c r="I79" s="313">
        <v>0</v>
      </c>
      <c r="J79" s="109">
        <f t="shared" si="28"/>
        <v>0</v>
      </c>
      <c r="K79" s="53">
        <v>0</v>
      </c>
      <c r="L79" s="313">
        <v>0</v>
      </c>
      <c r="M79" s="68">
        <f t="shared" si="29"/>
        <v>0</v>
      </c>
      <c r="O79" s="438" t="str">
        <f t="shared" si="30"/>
        <v/>
      </c>
      <c r="P79" s="438" t="str">
        <f t="shared" si="31"/>
        <v/>
      </c>
    </row>
    <row r="80" spans="1:23" ht="21.95" customHeight="1" x14ac:dyDescent="0.15">
      <c r="A80" s="64" t="s">
        <v>398</v>
      </c>
      <c r="B80" s="67">
        <f t="shared" si="32"/>
        <v>0</v>
      </c>
      <c r="C80" s="67">
        <f t="shared" si="33"/>
        <v>0</v>
      </c>
      <c r="D80" s="67">
        <f t="shared" si="26"/>
        <v>0</v>
      </c>
      <c r="E80" s="313">
        <v>0</v>
      </c>
      <c r="F80" s="313">
        <v>0</v>
      </c>
      <c r="G80" s="67">
        <f t="shared" si="27"/>
        <v>0</v>
      </c>
      <c r="H80" s="313">
        <v>0</v>
      </c>
      <c r="I80" s="313">
        <v>0</v>
      </c>
      <c r="J80" s="109">
        <f t="shared" si="28"/>
        <v>0</v>
      </c>
      <c r="K80" s="53">
        <v>0</v>
      </c>
      <c r="L80" s="313">
        <v>0</v>
      </c>
      <c r="M80" s="68">
        <f t="shared" si="29"/>
        <v>0</v>
      </c>
      <c r="O80" s="438" t="str">
        <f t="shared" si="30"/>
        <v/>
      </c>
      <c r="P80" s="438" t="str">
        <f t="shared" si="31"/>
        <v/>
      </c>
    </row>
    <row r="81" spans="1:16" ht="21.95" customHeight="1" x14ac:dyDescent="0.15">
      <c r="A81" s="64" t="s">
        <v>399</v>
      </c>
      <c r="B81" s="67">
        <f t="shared" si="32"/>
        <v>0</v>
      </c>
      <c r="C81" s="67">
        <f t="shared" si="33"/>
        <v>0</v>
      </c>
      <c r="D81" s="67">
        <f t="shared" si="26"/>
        <v>0</v>
      </c>
      <c r="E81" s="313">
        <v>0</v>
      </c>
      <c r="F81" s="313">
        <v>0</v>
      </c>
      <c r="G81" s="67">
        <f t="shared" si="27"/>
        <v>0</v>
      </c>
      <c r="H81" s="313">
        <v>0</v>
      </c>
      <c r="I81" s="313">
        <v>0</v>
      </c>
      <c r="J81" s="109">
        <f t="shared" si="28"/>
        <v>0</v>
      </c>
      <c r="K81" s="53">
        <v>0</v>
      </c>
      <c r="L81" s="313">
        <v>0</v>
      </c>
      <c r="M81" s="68">
        <f t="shared" si="29"/>
        <v>0</v>
      </c>
      <c r="O81" s="438" t="str">
        <f t="shared" si="30"/>
        <v/>
      </c>
      <c r="P81" s="438" t="str">
        <f t="shared" si="31"/>
        <v/>
      </c>
    </row>
    <row r="82" spans="1:16" ht="21.95" customHeight="1" x14ac:dyDescent="0.15">
      <c r="A82" s="64" t="s">
        <v>400</v>
      </c>
      <c r="B82" s="67">
        <f t="shared" si="32"/>
        <v>0</v>
      </c>
      <c r="C82" s="67">
        <f t="shared" si="33"/>
        <v>0</v>
      </c>
      <c r="D82" s="67">
        <f t="shared" si="26"/>
        <v>0</v>
      </c>
      <c r="E82" s="313">
        <v>0</v>
      </c>
      <c r="F82" s="313">
        <v>0</v>
      </c>
      <c r="G82" s="67">
        <f t="shared" si="27"/>
        <v>0</v>
      </c>
      <c r="H82" s="313">
        <v>0</v>
      </c>
      <c r="I82" s="313">
        <v>0</v>
      </c>
      <c r="J82" s="109">
        <f t="shared" si="28"/>
        <v>0</v>
      </c>
      <c r="K82" s="53">
        <v>0</v>
      </c>
      <c r="L82" s="313">
        <v>0</v>
      </c>
      <c r="M82" s="68">
        <f t="shared" si="29"/>
        <v>0</v>
      </c>
      <c r="O82" s="438" t="str">
        <f t="shared" si="30"/>
        <v/>
      </c>
      <c r="P82" s="438" t="str">
        <f t="shared" si="31"/>
        <v/>
      </c>
    </row>
    <row r="83" spans="1:16" ht="21.95" customHeight="1" x14ac:dyDescent="0.15">
      <c r="A83" s="64" t="s">
        <v>401</v>
      </c>
      <c r="B83" s="67">
        <f t="shared" si="32"/>
        <v>0</v>
      </c>
      <c r="C83" s="67">
        <f t="shared" si="33"/>
        <v>0</v>
      </c>
      <c r="D83" s="67">
        <f t="shared" si="26"/>
        <v>0</v>
      </c>
      <c r="E83" s="313">
        <v>0</v>
      </c>
      <c r="F83" s="313">
        <v>0</v>
      </c>
      <c r="G83" s="67">
        <f t="shared" si="27"/>
        <v>0</v>
      </c>
      <c r="H83" s="313">
        <v>0</v>
      </c>
      <c r="I83" s="313">
        <v>0</v>
      </c>
      <c r="J83" s="109">
        <f t="shared" si="28"/>
        <v>0</v>
      </c>
      <c r="K83" s="53">
        <v>0</v>
      </c>
      <c r="L83" s="313">
        <v>0</v>
      </c>
      <c r="M83" s="68">
        <f t="shared" si="29"/>
        <v>0</v>
      </c>
      <c r="O83" s="438" t="str">
        <f t="shared" si="30"/>
        <v/>
      </c>
      <c r="P83" s="438" t="str">
        <f t="shared" si="31"/>
        <v/>
      </c>
    </row>
    <row r="84" spans="1:16" ht="21.95" customHeight="1" x14ac:dyDescent="0.15">
      <c r="A84" s="64" t="s">
        <v>402</v>
      </c>
      <c r="B84" s="67">
        <f t="shared" si="32"/>
        <v>0</v>
      </c>
      <c r="C84" s="67">
        <f t="shared" si="33"/>
        <v>0</v>
      </c>
      <c r="D84" s="67">
        <f t="shared" si="26"/>
        <v>0</v>
      </c>
      <c r="E84" s="313">
        <v>0</v>
      </c>
      <c r="F84" s="313">
        <v>0</v>
      </c>
      <c r="G84" s="67">
        <f t="shared" si="27"/>
        <v>0</v>
      </c>
      <c r="H84" s="313">
        <v>0</v>
      </c>
      <c r="I84" s="313">
        <v>0</v>
      </c>
      <c r="J84" s="109">
        <f t="shared" si="28"/>
        <v>0</v>
      </c>
      <c r="K84" s="53">
        <v>0</v>
      </c>
      <c r="L84" s="313">
        <v>0</v>
      </c>
      <c r="M84" s="68">
        <f t="shared" si="29"/>
        <v>0</v>
      </c>
      <c r="O84" s="438" t="str">
        <f t="shared" si="30"/>
        <v/>
      </c>
      <c r="P84" s="438" t="str">
        <f t="shared" si="31"/>
        <v/>
      </c>
    </row>
    <row r="85" spans="1:16" ht="21.95" customHeight="1" x14ac:dyDescent="0.15">
      <c r="A85" s="64" t="s">
        <v>403</v>
      </c>
      <c r="B85" s="67">
        <f t="shared" si="32"/>
        <v>0</v>
      </c>
      <c r="C85" s="67">
        <f t="shared" si="33"/>
        <v>0</v>
      </c>
      <c r="D85" s="67">
        <f t="shared" si="26"/>
        <v>0</v>
      </c>
      <c r="E85" s="313">
        <v>0</v>
      </c>
      <c r="F85" s="313">
        <v>0</v>
      </c>
      <c r="G85" s="67">
        <f t="shared" si="27"/>
        <v>0</v>
      </c>
      <c r="H85" s="313">
        <v>0</v>
      </c>
      <c r="I85" s="313">
        <v>0</v>
      </c>
      <c r="J85" s="109">
        <f t="shared" si="28"/>
        <v>0</v>
      </c>
      <c r="K85" s="53">
        <v>0</v>
      </c>
      <c r="L85" s="313">
        <v>0</v>
      </c>
      <c r="M85" s="68">
        <f t="shared" si="29"/>
        <v>0</v>
      </c>
      <c r="O85" s="438" t="str">
        <f t="shared" si="30"/>
        <v/>
      </c>
      <c r="P85" s="438" t="str">
        <f t="shared" si="31"/>
        <v/>
      </c>
    </row>
    <row r="86" spans="1:16" ht="21.95" customHeight="1" x14ac:dyDescent="0.15">
      <c r="A86" s="64" t="s">
        <v>404</v>
      </c>
      <c r="B86" s="67">
        <f t="shared" si="32"/>
        <v>0</v>
      </c>
      <c r="C86" s="67">
        <f t="shared" si="33"/>
        <v>0</v>
      </c>
      <c r="D86" s="67">
        <f t="shared" si="26"/>
        <v>0</v>
      </c>
      <c r="E86" s="313">
        <v>0</v>
      </c>
      <c r="F86" s="313">
        <v>0</v>
      </c>
      <c r="G86" s="67">
        <f t="shared" si="27"/>
        <v>0</v>
      </c>
      <c r="H86" s="313">
        <v>0</v>
      </c>
      <c r="I86" s="313">
        <v>0</v>
      </c>
      <c r="J86" s="109">
        <f t="shared" si="28"/>
        <v>0</v>
      </c>
      <c r="K86" s="53">
        <v>0</v>
      </c>
      <c r="L86" s="313">
        <v>0</v>
      </c>
      <c r="M86" s="68">
        <f t="shared" si="29"/>
        <v>0</v>
      </c>
      <c r="O86" s="438" t="str">
        <f t="shared" si="30"/>
        <v/>
      </c>
      <c r="P86" s="438" t="str">
        <f t="shared" si="31"/>
        <v/>
      </c>
    </row>
    <row r="87" spans="1:16" ht="21.95" customHeight="1" x14ac:dyDescent="0.15">
      <c r="A87" s="64" t="s">
        <v>405</v>
      </c>
      <c r="B87" s="67">
        <f t="shared" si="32"/>
        <v>0</v>
      </c>
      <c r="C87" s="67">
        <f t="shared" si="33"/>
        <v>0</v>
      </c>
      <c r="D87" s="67">
        <f t="shared" si="26"/>
        <v>0</v>
      </c>
      <c r="E87" s="313">
        <v>0</v>
      </c>
      <c r="F87" s="313">
        <v>0</v>
      </c>
      <c r="G87" s="67">
        <f t="shared" si="27"/>
        <v>0</v>
      </c>
      <c r="H87" s="313">
        <v>0</v>
      </c>
      <c r="I87" s="313">
        <v>0</v>
      </c>
      <c r="J87" s="109">
        <f t="shared" si="28"/>
        <v>0</v>
      </c>
      <c r="K87" s="53">
        <v>0</v>
      </c>
      <c r="L87" s="313">
        <v>0</v>
      </c>
      <c r="M87" s="68">
        <f t="shared" si="29"/>
        <v>0</v>
      </c>
      <c r="O87" s="438" t="str">
        <f t="shared" si="30"/>
        <v/>
      </c>
      <c r="P87" s="438" t="str">
        <f t="shared" si="31"/>
        <v/>
      </c>
    </row>
    <row r="88" spans="1:16" ht="21.95" customHeight="1" x14ac:dyDescent="0.15">
      <c r="A88" s="64"/>
      <c r="B88" s="67">
        <f t="shared" si="32"/>
        <v>0</v>
      </c>
      <c r="C88" s="67">
        <f t="shared" si="33"/>
        <v>0</v>
      </c>
      <c r="D88" s="67">
        <f t="shared" si="26"/>
        <v>0</v>
      </c>
      <c r="E88" s="313"/>
      <c r="F88" s="313"/>
      <c r="G88" s="67">
        <f t="shared" si="27"/>
        <v>0</v>
      </c>
      <c r="H88" s="313"/>
      <c r="I88" s="313"/>
      <c r="J88" s="109">
        <f t="shared" si="28"/>
        <v>0</v>
      </c>
      <c r="K88" s="53"/>
      <c r="L88" s="313"/>
      <c r="M88" s="68">
        <f t="shared" si="29"/>
        <v>0</v>
      </c>
      <c r="O88" s="438" t="str">
        <f t="shared" si="30"/>
        <v/>
      </c>
      <c r="P88" s="438" t="str">
        <f t="shared" si="31"/>
        <v/>
      </c>
    </row>
    <row r="89" spans="1:16" ht="21.95" customHeight="1" x14ac:dyDescent="0.15">
      <c r="A89" s="64"/>
      <c r="B89" s="67">
        <f t="shared" si="32"/>
        <v>0</v>
      </c>
      <c r="C89" s="67">
        <f t="shared" si="33"/>
        <v>0</v>
      </c>
      <c r="D89" s="67">
        <f t="shared" si="26"/>
        <v>0</v>
      </c>
      <c r="E89" s="313"/>
      <c r="F89" s="313"/>
      <c r="G89" s="67">
        <f t="shared" si="27"/>
        <v>0</v>
      </c>
      <c r="H89" s="313"/>
      <c r="I89" s="313"/>
      <c r="J89" s="109">
        <f t="shared" si="28"/>
        <v>0</v>
      </c>
      <c r="K89" s="53"/>
      <c r="L89" s="313"/>
      <c r="M89" s="68">
        <f t="shared" si="29"/>
        <v>0</v>
      </c>
      <c r="O89" s="438" t="str">
        <f t="shared" si="30"/>
        <v/>
      </c>
      <c r="P89" s="438" t="str">
        <f t="shared" si="31"/>
        <v/>
      </c>
    </row>
    <row r="90" spans="1:16" ht="21.95" customHeight="1" x14ac:dyDescent="0.15">
      <c r="A90" s="64"/>
      <c r="B90" s="67">
        <f t="shared" si="32"/>
        <v>0</v>
      </c>
      <c r="C90" s="67">
        <f t="shared" si="33"/>
        <v>0</v>
      </c>
      <c r="D90" s="67">
        <f t="shared" si="26"/>
        <v>0</v>
      </c>
      <c r="E90" s="313"/>
      <c r="F90" s="313"/>
      <c r="G90" s="67">
        <f t="shared" si="27"/>
        <v>0</v>
      </c>
      <c r="H90" s="313"/>
      <c r="I90" s="313"/>
      <c r="J90" s="109">
        <f t="shared" si="28"/>
        <v>0</v>
      </c>
      <c r="K90" s="53"/>
      <c r="L90" s="313"/>
      <c r="M90" s="68">
        <f t="shared" si="29"/>
        <v>0</v>
      </c>
      <c r="O90" s="438" t="str">
        <f t="shared" si="30"/>
        <v/>
      </c>
      <c r="P90" s="438" t="str">
        <f t="shared" si="31"/>
        <v/>
      </c>
    </row>
    <row r="91" spans="1:16" ht="21.95" customHeight="1" x14ac:dyDescent="0.15">
      <c r="A91" s="64"/>
      <c r="B91" s="67">
        <f t="shared" ref="B91:B106" si="34">SUM(E91,H91)</f>
        <v>0</v>
      </c>
      <c r="C91" s="67">
        <f t="shared" ref="C91:C106" si="35">SUM(F91,I91)</f>
        <v>0</v>
      </c>
      <c r="D91" s="67">
        <f t="shared" ref="D91:D106" si="36">SUM(B91:C91)</f>
        <v>0</v>
      </c>
      <c r="E91" s="313"/>
      <c r="F91" s="313"/>
      <c r="G91" s="67">
        <f t="shared" ref="G91:G106" si="37">SUM(E91:F91)</f>
        <v>0</v>
      </c>
      <c r="H91" s="313"/>
      <c r="I91" s="313"/>
      <c r="J91" s="109">
        <f t="shared" ref="J91:J106" si="38">SUM(H91:I91)</f>
        <v>0</v>
      </c>
      <c r="K91" s="53"/>
      <c r="L91" s="313"/>
      <c r="M91" s="68">
        <f t="shared" ref="M91:M106" si="39">SUM(K91:L91)</f>
        <v>0</v>
      </c>
      <c r="O91" s="438" t="str">
        <f t="shared" si="30"/>
        <v/>
      </c>
      <c r="P91" s="438" t="str">
        <f t="shared" si="31"/>
        <v/>
      </c>
    </row>
    <row r="92" spans="1:16" ht="21.95" customHeight="1" x14ac:dyDescent="0.15">
      <c r="A92" s="64"/>
      <c r="B92" s="67">
        <f t="shared" si="34"/>
        <v>0</v>
      </c>
      <c r="C92" s="67">
        <f t="shared" si="35"/>
        <v>0</v>
      </c>
      <c r="D92" s="67">
        <f t="shared" si="36"/>
        <v>0</v>
      </c>
      <c r="E92" s="313"/>
      <c r="F92" s="313"/>
      <c r="G92" s="67">
        <f t="shared" si="37"/>
        <v>0</v>
      </c>
      <c r="H92" s="313"/>
      <c r="I92" s="313"/>
      <c r="J92" s="109">
        <f t="shared" si="38"/>
        <v>0</v>
      </c>
      <c r="K92" s="53"/>
      <c r="L92" s="313"/>
      <c r="M92" s="68">
        <f t="shared" si="39"/>
        <v>0</v>
      </c>
      <c r="O92" s="438" t="str">
        <f t="shared" si="30"/>
        <v/>
      </c>
      <c r="P92" s="438" t="str">
        <f t="shared" si="31"/>
        <v/>
      </c>
    </row>
    <row r="93" spans="1:16" ht="21.95" customHeight="1" x14ac:dyDescent="0.15">
      <c r="A93" s="64"/>
      <c r="B93" s="67">
        <f t="shared" si="34"/>
        <v>0</v>
      </c>
      <c r="C93" s="67">
        <f t="shared" si="35"/>
        <v>0</v>
      </c>
      <c r="D93" s="67">
        <f t="shared" si="36"/>
        <v>0</v>
      </c>
      <c r="E93" s="313"/>
      <c r="F93" s="313"/>
      <c r="G93" s="67">
        <f t="shared" si="37"/>
        <v>0</v>
      </c>
      <c r="H93" s="313"/>
      <c r="I93" s="313"/>
      <c r="J93" s="109">
        <f t="shared" si="38"/>
        <v>0</v>
      </c>
      <c r="K93" s="53"/>
      <c r="L93" s="313"/>
      <c r="M93" s="68">
        <f t="shared" si="39"/>
        <v>0</v>
      </c>
      <c r="O93" s="438" t="str">
        <f t="shared" si="30"/>
        <v/>
      </c>
      <c r="P93" s="438" t="str">
        <f t="shared" si="31"/>
        <v/>
      </c>
    </row>
    <row r="94" spans="1:16" ht="21.95" customHeight="1" x14ac:dyDescent="0.15">
      <c r="A94" s="64"/>
      <c r="B94" s="67">
        <f t="shared" si="34"/>
        <v>0</v>
      </c>
      <c r="C94" s="67">
        <f t="shared" si="35"/>
        <v>0</v>
      </c>
      <c r="D94" s="67">
        <f t="shared" si="36"/>
        <v>0</v>
      </c>
      <c r="E94" s="313"/>
      <c r="F94" s="313"/>
      <c r="G94" s="67">
        <f t="shared" si="37"/>
        <v>0</v>
      </c>
      <c r="H94" s="313"/>
      <c r="I94" s="313"/>
      <c r="J94" s="109">
        <f t="shared" si="38"/>
        <v>0</v>
      </c>
      <c r="K94" s="53"/>
      <c r="L94" s="313"/>
      <c r="M94" s="68">
        <f t="shared" si="39"/>
        <v>0</v>
      </c>
      <c r="O94" s="438" t="str">
        <f t="shared" si="30"/>
        <v/>
      </c>
      <c r="P94" s="438" t="str">
        <f t="shared" si="31"/>
        <v/>
      </c>
    </row>
    <row r="95" spans="1:16" ht="21.95" customHeight="1" x14ac:dyDescent="0.15">
      <c r="A95" s="64"/>
      <c r="B95" s="67">
        <f t="shared" si="34"/>
        <v>0</v>
      </c>
      <c r="C95" s="67">
        <f t="shared" si="35"/>
        <v>0</v>
      </c>
      <c r="D95" s="67">
        <f t="shared" si="36"/>
        <v>0</v>
      </c>
      <c r="E95" s="313"/>
      <c r="F95" s="313"/>
      <c r="G95" s="67">
        <f t="shared" si="37"/>
        <v>0</v>
      </c>
      <c r="H95" s="313"/>
      <c r="I95" s="313"/>
      <c r="J95" s="109">
        <f t="shared" si="38"/>
        <v>0</v>
      </c>
      <c r="K95" s="53"/>
      <c r="L95" s="313"/>
      <c r="M95" s="68">
        <f t="shared" si="39"/>
        <v>0</v>
      </c>
      <c r="O95" s="438" t="str">
        <f t="shared" si="30"/>
        <v/>
      </c>
      <c r="P95" s="438" t="str">
        <f t="shared" si="31"/>
        <v/>
      </c>
    </row>
    <row r="96" spans="1:16" ht="21.95" customHeight="1" x14ac:dyDescent="0.15">
      <c r="A96" s="64"/>
      <c r="B96" s="67">
        <f t="shared" si="34"/>
        <v>0</v>
      </c>
      <c r="C96" s="67">
        <f t="shared" si="35"/>
        <v>0</v>
      </c>
      <c r="D96" s="67">
        <f t="shared" si="36"/>
        <v>0</v>
      </c>
      <c r="E96" s="313"/>
      <c r="F96" s="313"/>
      <c r="G96" s="67">
        <f t="shared" si="37"/>
        <v>0</v>
      </c>
      <c r="H96" s="313"/>
      <c r="I96" s="313"/>
      <c r="J96" s="109">
        <f t="shared" si="38"/>
        <v>0</v>
      </c>
      <c r="K96" s="53"/>
      <c r="L96" s="313"/>
      <c r="M96" s="68">
        <f t="shared" si="39"/>
        <v>0</v>
      </c>
      <c r="O96" s="438" t="str">
        <f t="shared" si="30"/>
        <v/>
      </c>
      <c r="P96" s="438" t="str">
        <f t="shared" si="31"/>
        <v/>
      </c>
    </row>
    <row r="97" spans="1:16" ht="21.95" customHeight="1" x14ac:dyDescent="0.15">
      <c r="A97" s="64"/>
      <c r="B97" s="67">
        <f t="shared" si="34"/>
        <v>0</v>
      </c>
      <c r="C97" s="67">
        <f t="shared" si="35"/>
        <v>0</v>
      </c>
      <c r="D97" s="67">
        <f t="shared" si="36"/>
        <v>0</v>
      </c>
      <c r="E97" s="313"/>
      <c r="F97" s="313"/>
      <c r="G97" s="67">
        <f t="shared" si="37"/>
        <v>0</v>
      </c>
      <c r="H97" s="313"/>
      <c r="I97" s="313"/>
      <c r="J97" s="109">
        <f t="shared" si="38"/>
        <v>0</v>
      </c>
      <c r="K97" s="53"/>
      <c r="L97" s="313"/>
      <c r="M97" s="68">
        <f t="shared" si="39"/>
        <v>0</v>
      </c>
      <c r="O97" s="438" t="str">
        <f t="shared" si="30"/>
        <v/>
      </c>
      <c r="P97" s="438" t="str">
        <f t="shared" si="31"/>
        <v/>
      </c>
    </row>
    <row r="98" spans="1:16" ht="21.95" customHeight="1" x14ac:dyDescent="0.15">
      <c r="A98" s="64"/>
      <c r="B98" s="67">
        <f t="shared" si="34"/>
        <v>0</v>
      </c>
      <c r="C98" s="67">
        <f t="shared" si="35"/>
        <v>0</v>
      </c>
      <c r="D98" s="67">
        <f t="shared" si="36"/>
        <v>0</v>
      </c>
      <c r="E98" s="313"/>
      <c r="F98" s="313"/>
      <c r="G98" s="67">
        <f t="shared" si="37"/>
        <v>0</v>
      </c>
      <c r="H98" s="313"/>
      <c r="I98" s="313"/>
      <c r="J98" s="109">
        <f t="shared" si="38"/>
        <v>0</v>
      </c>
      <c r="K98" s="53"/>
      <c r="L98" s="313"/>
      <c r="M98" s="68">
        <f t="shared" si="39"/>
        <v>0</v>
      </c>
      <c r="O98" s="438" t="str">
        <f t="shared" si="30"/>
        <v/>
      </c>
      <c r="P98" s="438" t="str">
        <f t="shared" si="31"/>
        <v/>
      </c>
    </row>
    <row r="99" spans="1:16" ht="21.95" customHeight="1" x14ac:dyDescent="0.15">
      <c r="A99" s="64"/>
      <c r="B99" s="67">
        <f t="shared" si="34"/>
        <v>0</v>
      </c>
      <c r="C99" s="67">
        <f t="shared" si="35"/>
        <v>0</v>
      </c>
      <c r="D99" s="67">
        <f t="shared" si="36"/>
        <v>0</v>
      </c>
      <c r="E99" s="313"/>
      <c r="F99" s="313"/>
      <c r="G99" s="67">
        <f t="shared" si="37"/>
        <v>0</v>
      </c>
      <c r="H99" s="313"/>
      <c r="I99" s="313"/>
      <c r="J99" s="109">
        <f t="shared" si="38"/>
        <v>0</v>
      </c>
      <c r="K99" s="53"/>
      <c r="L99" s="313"/>
      <c r="M99" s="68">
        <f t="shared" si="39"/>
        <v>0</v>
      </c>
      <c r="O99" s="438" t="str">
        <f t="shared" si="30"/>
        <v/>
      </c>
      <c r="P99" s="438" t="str">
        <f t="shared" si="31"/>
        <v/>
      </c>
    </row>
    <row r="100" spans="1:16" ht="21.95" customHeight="1" x14ac:dyDescent="0.15">
      <c r="A100" s="64"/>
      <c r="B100" s="67">
        <f t="shared" si="34"/>
        <v>0</v>
      </c>
      <c r="C100" s="67">
        <f t="shared" si="35"/>
        <v>0</v>
      </c>
      <c r="D100" s="67">
        <f t="shared" si="36"/>
        <v>0</v>
      </c>
      <c r="E100" s="313"/>
      <c r="F100" s="313"/>
      <c r="G100" s="67">
        <f t="shared" si="37"/>
        <v>0</v>
      </c>
      <c r="H100" s="313"/>
      <c r="I100" s="313"/>
      <c r="J100" s="109">
        <f t="shared" si="38"/>
        <v>0</v>
      </c>
      <c r="K100" s="53"/>
      <c r="L100" s="313"/>
      <c r="M100" s="68">
        <f t="shared" si="39"/>
        <v>0</v>
      </c>
      <c r="O100" s="438" t="str">
        <f t="shared" si="30"/>
        <v/>
      </c>
      <c r="P100" s="438" t="str">
        <f t="shared" si="31"/>
        <v/>
      </c>
    </row>
    <row r="101" spans="1:16" ht="21.95" customHeight="1" x14ac:dyDescent="0.15">
      <c r="A101" s="64"/>
      <c r="B101" s="67">
        <f t="shared" si="34"/>
        <v>0</v>
      </c>
      <c r="C101" s="67">
        <f t="shared" si="35"/>
        <v>0</v>
      </c>
      <c r="D101" s="67">
        <f t="shared" si="36"/>
        <v>0</v>
      </c>
      <c r="E101" s="313"/>
      <c r="F101" s="313"/>
      <c r="G101" s="67">
        <f t="shared" si="37"/>
        <v>0</v>
      </c>
      <c r="H101" s="313"/>
      <c r="I101" s="313"/>
      <c r="J101" s="109">
        <f t="shared" si="38"/>
        <v>0</v>
      </c>
      <c r="K101" s="53"/>
      <c r="L101" s="313"/>
      <c r="M101" s="68">
        <f t="shared" si="39"/>
        <v>0</v>
      </c>
      <c r="O101" s="438" t="str">
        <f t="shared" si="30"/>
        <v/>
      </c>
      <c r="P101" s="438" t="str">
        <f t="shared" si="31"/>
        <v/>
      </c>
    </row>
    <row r="102" spans="1:16" ht="21.95" customHeight="1" x14ac:dyDescent="0.15">
      <c r="A102" s="64"/>
      <c r="B102" s="67">
        <f t="shared" si="34"/>
        <v>0</v>
      </c>
      <c r="C102" s="67">
        <f t="shared" si="35"/>
        <v>0</v>
      </c>
      <c r="D102" s="67">
        <f t="shared" si="36"/>
        <v>0</v>
      </c>
      <c r="E102" s="313"/>
      <c r="F102" s="313"/>
      <c r="G102" s="67">
        <f t="shared" si="37"/>
        <v>0</v>
      </c>
      <c r="H102" s="313"/>
      <c r="I102" s="313"/>
      <c r="J102" s="109">
        <f t="shared" si="38"/>
        <v>0</v>
      </c>
      <c r="K102" s="53"/>
      <c r="L102" s="313"/>
      <c r="M102" s="68">
        <f t="shared" si="39"/>
        <v>0</v>
      </c>
      <c r="O102" s="438" t="str">
        <f t="shared" si="30"/>
        <v/>
      </c>
      <c r="P102" s="438" t="str">
        <f t="shared" si="31"/>
        <v/>
      </c>
    </row>
    <row r="103" spans="1:16" ht="21.95" customHeight="1" x14ac:dyDescent="0.15">
      <c r="A103" s="64"/>
      <c r="B103" s="67">
        <f t="shared" si="34"/>
        <v>0</v>
      </c>
      <c r="C103" s="67">
        <f t="shared" si="35"/>
        <v>0</v>
      </c>
      <c r="D103" s="67">
        <f t="shared" si="36"/>
        <v>0</v>
      </c>
      <c r="E103" s="313"/>
      <c r="F103" s="313"/>
      <c r="G103" s="67">
        <f t="shared" si="37"/>
        <v>0</v>
      </c>
      <c r="H103" s="313"/>
      <c r="I103" s="313"/>
      <c r="J103" s="109">
        <f t="shared" si="38"/>
        <v>0</v>
      </c>
      <c r="K103" s="53"/>
      <c r="L103" s="313"/>
      <c r="M103" s="68">
        <f t="shared" si="39"/>
        <v>0</v>
      </c>
      <c r="O103" s="438" t="str">
        <f t="shared" si="30"/>
        <v/>
      </c>
      <c r="P103" s="438" t="str">
        <f t="shared" si="31"/>
        <v/>
      </c>
    </row>
    <row r="104" spans="1:16" ht="21.95" customHeight="1" x14ac:dyDescent="0.15">
      <c r="A104" s="64"/>
      <c r="B104" s="67">
        <f t="shared" si="34"/>
        <v>0</v>
      </c>
      <c r="C104" s="67">
        <f t="shared" si="35"/>
        <v>0</v>
      </c>
      <c r="D104" s="67">
        <f t="shared" si="36"/>
        <v>0</v>
      </c>
      <c r="E104" s="313"/>
      <c r="F104" s="313"/>
      <c r="G104" s="67">
        <f t="shared" si="37"/>
        <v>0</v>
      </c>
      <c r="H104" s="313"/>
      <c r="I104" s="313"/>
      <c r="J104" s="109">
        <f t="shared" si="38"/>
        <v>0</v>
      </c>
      <c r="K104" s="53"/>
      <c r="L104" s="313"/>
      <c r="M104" s="68">
        <f t="shared" si="39"/>
        <v>0</v>
      </c>
      <c r="O104" s="438" t="str">
        <f t="shared" si="30"/>
        <v/>
      </c>
      <c r="P104" s="438" t="str">
        <f t="shared" si="31"/>
        <v/>
      </c>
    </row>
    <row r="105" spans="1:16" ht="21.95" customHeight="1" x14ac:dyDescent="0.15">
      <c r="A105" s="64"/>
      <c r="B105" s="67">
        <f t="shared" si="34"/>
        <v>0</v>
      </c>
      <c r="C105" s="67">
        <f t="shared" si="35"/>
        <v>0</v>
      </c>
      <c r="D105" s="67">
        <f t="shared" si="36"/>
        <v>0</v>
      </c>
      <c r="E105" s="313"/>
      <c r="F105" s="313"/>
      <c r="G105" s="67">
        <f t="shared" si="37"/>
        <v>0</v>
      </c>
      <c r="H105" s="313"/>
      <c r="I105" s="313"/>
      <c r="J105" s="109">
        <f t="shared" si="38"/>
        <v>0</v>
      </c>
      <c r="K105" s="53"/>
      <c r="L105" s="313"/>
      <c r="M105" s="68">
        <f t="shared" si="39"/>
        <v>0</v>
      </c>
      <c r="O105" s="438" t="str">
        <f t="shared" si="30"/>
        <v/>
      </c>
      <c r="P105" s="438" t="str">
        <f t="shared" si="31"/>
        <v/>
      </c>
    </row>
    <row r="106" spans="1:16" ht="21.95" customHeight="1" thickBot="1" x14ac:dyDescent="0.2">
      <c r="A106" s="66"/>
      <c r="B106" s="173">
        <f t="shared" si="34"/>
        <v>0</v>
      </c>
      <c r="C106" s="173">
        <f t="shared" si="35"/>
        <v>0</v>
      </c>
      <c r="D106" s="173">
        <f t="shared" si="36"/>
        <v>0</v>
      </c>
      <c r="E106" s="42"/>
      <c r="F106" s="42"/>
      <c r="G106" s="173">
        <f t="shared" si="37"/>
        <v>0</v>
      </c>
      <c r="H106" s="42"/>
      <c r="I106" s="42"/>
      <c r="J106" s="188">
        <f t="shared" si="38"/>
        <v>0</v>
      </c>
      <c r="K106" s="110"/>
      <c r="L106" s="42"/>
      <c r="M106" s="185">
        <f t="shared" si="39"/>
        <v>0</v>
      </c>
      <c r="O106" s="438" t="str">
        <f t="shared" si="30"/>
        <v/>
      </c>
      <c r="P106" s="438" t="str">
        <f t="shared" si="31"/>
        <v/>
      </c>
    </row>
  </sheetData>
  <sheetProtection algorithmName="SHA-512" hashValue="g1A5jl+Yhu/e/BgsiUXDAeQqZrQ6Gp55GYDa2EHIQMvi+YuhFMq88S8p+ba/WgGul0G6paQ2qVJZqpGRXr0nDw==" saltValue="G3rkcok32CbHlU3ehMcJ+A==" spinCount="100000" sheet="1" objects="1" scenarios="1" selectLockedCells="1"/>
  <mergeCells count="16">
    <mergeCell ref="A1:L1"/>
    <mergeCell ref="A72:E72"/>
    <mergeCell ref="A73:A75"/>
    <mergeCell ref="B73:J73"/>
    <mergeCell ref="K73:M73"/>
    <mergeCell ref="B74:D74"/>
    <mergeCell ref="E74:G74"/>
    <mergeCell ref="H74:J74"/>
    <mergeCell ref="K74:K75"/>
    <mergeCell ref="L74:L75"/>
    <mergeCell ref="M74:M75"/>
    <mergeCell ref="A37:D37"/>
    <mergeCell ref="K37:L37"/>
    <mergeCell ref="A2:C2"/>
    <mergeCell ref="A3:D3"/>
    <mergeCell ref="K3:L3"/>
  </mergeCells>
  <phoneticPr fontId="37" type="noConversion"/>
  <printOptions horizontalCentered="1"/>
  <pageMargins left="0.19685039370078741" right="0.19685039370078741" top="0.55118110236220474" bottom="0.35433070866141736" header="0.43307086614173229" footer="0.51181102362204722"/>
  <pageSetup paperSize="9" scale="62" fitToHeight="0" orientation="portrait" horizontalDpi="300" verticalDpi="300" r:id="rId1"/>
  <headerFooter alignWithMargins="0">
    <oddHeader>&amp;R&amp;F</oddHeader>
  </headerFooter>
  <rowBreaks count="2" manualBreakCount="2">
    <brk id="36" max="12" man="1"/>
    <brk id="70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IW72"/>
  <sheetViews>
    <sheetView showGridLines="0" zoomScale="70" zoomScaleNormal="70" zoomScaleSheetLayoutView="85" workbookViewId="0">
      <selection activeCell="N48" sqref="N48"/>
    </sheetView>
  </sheetViews>
  <sheetFormatPr defaultColWidth="9.109375" defaultRowHeight="28.5" customHeight="1" x14ac:dyDescent="0.15"/>
  <cols>
    <col min="1" max="1" width="7.21875" style="1" customWidth="1"/>
    <col min="2" max="17" width="7" style="1" customWidth="1"/>
    <col min="18" max="18" width="10" style="1" customWidth="1"/>
    <col min="19" max="19" width="9.109375" style="1" bestFit="1" customWidth="1"/>
    <col min="20" max="257" width="9.109375" style="1"/>
  </cols>
  <sheetData>
    <row r="1" spans="1:25" ht="37.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324"/>
    </row>
    <row r="2" spans="1:25" ht="28.5" customHeight="1" x14ac:dyDescent="0.15">
      <c r="A2" s="549" t="s">
        <v>309</v>
      </c>
      <c r="B2" s="549"/>
      <c r="C2" s="549"/>
    </row>
    <row r="3" spans="1:25" ht="28.5" customHeight="1" thickBot="1" x14ac:dyDescent="0.2">
      <c r="A3" s="541" t="s">
        <v>256</v>
      </c>
      <c r="B3" s="541"/>
      <c r="C3" s="541"/>
      <c r="D3" s="541"/>
      <c r="E3" s="541"/>
      <c r="F3" s="541"/>
      <c r="I3" s="4"/>
    </row>
    <row r="4" spans="1:25" ht="28.5" customHeight="1" x14ac:dyDescent="0.15">
      <c r="A4" s="557" t="s">
        <v>224</v>
      </c>
      <c r="B4" s="550" t="s">
        <v>21</v>
      </c>
      <c r="C4" s="550"/>
      <c r="D4" s="550"/>
      <c r="E4" s="550"/>
      <c r="F4" s="550"/>
      <c r="G4" s="550"/>
      <c r="H4" s="550"/>
      <c r="I4" s="551"/>
      <c r="J4" s="592" t="s">
        <v>19</v>
      </c>
      <c r="K4" s="593"/>
      <c r="L4" s="593"/>
      <c r="M4" s="593"/>
      <c r="N4" s="593"/>
      <c r="O4" s="593"/>
      <c r="P4" s="593"/>
      <c r="Q4" s="594"/>
      <c r="S4" s="432" t="s">
        <v>353</v>
      </c>
      <c r="T4" s="432"/>
      <c r="U4" s="432"/>
      <c r="V4" s="432"/>
      <c r="W4" s="432"/>
      <c r="X4" s="432"/>
      <c r="Y4" s="432"/>
    </row>
    <row r="5" spans="1:25" ht="28.5" customHeight="1" thickBot="1" x14ac:dyDescent="0.2">
      <c r="A5" s="558"/>
      <c r="B5" s="327" t="s">
        <v>242</v>
      </c>
      <c r="C5" s="327" t="s">
        <v>196</v>
      </c>
      <c r="D5" s="327" t="s">
        <v>93</v>
      </c>
      <c r="E5" s="94" t="s">
        <v>83</v>
      </c>
      <c r="F5" s="94" t="s">
        <v>144</v>
      </c>
      <c r="G5" s="94" t="s">
        <v>142</v>
      </c>
      <c r="H5" s="94" t="s">
        <v>143</v>
      </c>
      <c r="I5" s="111" t="s">
        <v>123</v>
      </c>
      <c r="J5" s="329" t="s">
        <v>242</v>
      </c>
      <c r="K5" s="327" t="s">
        <v>196</v>
      </c>
      <c r="L5" s="327" t="s">
        <v>93</v>
      </c>
      <c r="M5" s="94" t="s">
        <v>83</v>
      </c>
      <c r="N5" s="94" t="s">
        <v>144</v>
      </c>
      <c r="O5" s="94" t="s">
        <v>142</v>
      </c>
      <c r="P5" s="94" t="s">
        <v>143</v>
      </c>
      <c r="Q5" s="111" t="s">
        <v>123</v>
      </c>
      <c r="S5" s="445" t="s">
        <v>196</v>
      </c>
      <c r="T5" s="446" t="s">
        <v>93</v>
      </c>
      <c r="U5" s="447" t="s">
        <v>83</v>
      </c>
      <c r="V5" s="448" t="s">
        <v>144</v>
      </c>
      <c r="W5" s="448" t="s">
        <v>142</v>
      </c>
      <c r="X5" s="448" t="s">
        <v>143</v>
      </c>
      <c r="Y5" s="447" t="s">
        <v>123</v>
      </c>
    </row>
    <row r="6" spans="1:25" ht="28.5" customHeight="1" thickTop="1" x14ac:dyDescent="0.15">
      <c r="A6" s="61" t="s">
        <v>243</v>
      </c>
      <c r="B6" s="62">
        <f t="shared" ref="B6:B20" si="0">SUM(C6:I6)</f>
        <v>41</v>
      </c>
      <c r="C6" s="62">
        <f t="shared" ref="C6:I6" si="1">SUM(C7:C36)</f>
        <v>24</v>
      </c>
      <c r="D6" s="62">
        <f t="shared" si="1"/>
        <v>15</v>
      </c>
      <c r="E6" s="62">
        <f t="shared" si="1"/>
        <v>2</v>
      </c>
      <c r="F6" s="62">
        <f t="shared" si="1"/>
        <v>0</v>
      </c>
      <c r="G6" s="62">
        <f t="shared" si="1"/>
        <v>0</v>
      </c>
      <c r="H6" s="62">
        <f t="shared" si="1"/>
        <v>0</v>
      </c>
      <c r="I6" s="62">
        <f t="shared" si="1"/>
        <v>0</v>
      </c>
      <c r="J6" s="96">
        <f t="shared" ref="J6:J20" si="2">SUM(K6:Q6)</f>
        <v>578</v>
      </c>
      <c r="K6" s="62">
        <f t="shared" ref="K6:Q6" si="3">SUM(K7:K36)</f>
        <v>100</v>
      </c>
      <c r="L6" s="62">
        <f t="shared" si="3"/>
        <v>339</v>
      </c>
      <c r="M6" s="62">
        <f t="shared" si="3"/>
        <v>139</v>
      </c>
      <c r="N6" s="62">
        <f t="shared" si="3"/>
        <v>0</v>
      </c>
      <c r="O6" s="62">
        <f t="shared" si="3"/>
        <v>0</v>
      </c>
      <c r="P6" s="62">
        <f t="shared" si="3"/>
        <v>0</v>
      </c>
      <c r="Q6" s="63">
        <f t="shared" si="3"/>
        <v>0</v>
      </c>
      <c r="S6" s="432" t="str">
        <f>IF((C6*1)&lt;=K6,"","오류")</f>
        <v/>
      </c>
      <c r="T6" s="432" t="str">
        <f>IF((D6*10)&lt;=L6,"","오류")</f>
        <v/>
      </c>
      <c r="U6" s="432" t="str">
        <f>IF((E6*50)&lt;=M6,"","오류")</f>
        <v/>
      </c>
      <c r="V6" s="432" t="str">
        <f>IF((F6*100)&lt;=N6,"","오류")</f>
        <v/>
      </c>
      <c r="W6" s="432" t="str">
        <f>IF((G6*200)&lt;=O6,"","오류")</f>
        <v/>
      </c>
      <c r="X6" s="432" t="str">
        <f>IF((H6*300)&lt;=P6,"","오류")</f>
        <v/>
      </c>
      <c r="Y6" s="432" t="str">
        <f>IF((I6*500)&lt;=Q6,"","오류")</f>
        <v/>
      </c>
    </row>
    <row r="7" spans="1:25" ht="28.5" customHeight="1" x14ac:dyDescent="0.15">
      <c r="A7" s="64" t="s">
        <v>395</v>
      </c>
      <c r="B7" s="65">
        <f t="shared" si="0"/>
        <v>4</v>
      </c>
      <c r="C7" s="312">
        <v>0</v>
      </c>
      <c r="D7" s="312">
        <v>4</v>
      </c>
      <c r="E7" s="312">
        <v>0</v>
      </c>
      <c r="F7" s="312">
        <v>0</v>
      </c>
      <c r="G7" s="312">
        <v>0</v>
      </c>
      <c r="H7" s="312">
        <v>0</v>
      </c>
      <c r="I7" s="314">
        <v>0</v>
      </c>
      <c r="J7" s="296">
        <f t="shared" si="2"/>
        <v>66</v>
      </c>
      <c r="K7" s="312">
        <v>0</v>
      </c>
      <c r="L7" s="312">
        <v>66</v>
      </c>
      <c r="M7" s="312">
        <v>0</v>
      </c>
      <c r="N7" s="312">
        <v>0</v>
      </c>
      <c r="O7" s="312">
        <v>0</v>
      </c>
      <c r="P7" s="312">
        <v>0</v>
      </c>
      <c r="Q7" s="314">
        <v>0</v>
      </c>
      <c r="S7" s="432" t="str">
        <f t="shared" ref="S7:S20" si="4">IF((C7*1)&lt;=K7,"","오류")</f>
        <v/>
      </c>
      <c r="T7" s="432" t="str">
        <f t="shared" ref="T7:T20" si="5">IF((D7*10)&lt;=L7,"","오류")</f>
        <v/>
      </c>
      <c r="U7" s="432" t="str">
        <f t="shared" ref="U7:U20" si="6">IF((E7*50)&lt;=M7,"","오류")</f>
        <v/>
      </c>
      <c r="V7" s="432" t="str">
        <f t="shared" ref="V7:V20" si="7">IF((F7*100)&lt;=N7,"","오류")</f>
        <v/>
      </c>
      <c r="W7" s="432" t="str">
        <f t="shared" ref="W7:W20" si="8">IF((G7*200)&lt;=O7,"","오류")</f>
        <v/>
      </c>
      <c r="X7" s="432" t="str">
        <f t="shared" ref="X7:X20" si="9">IF((H7*300)&lt;=P7,"","오류")</f>
        <v/>
      </c>
      <c r="Y7" s="432" t="str">
        <f t="shared" ref="Y7:Y20" si="10">IF((I7*500)&lt;=Q7,"","오류")</f>
        <v/>
      </c>
    </row>
    <row r="8" spans="1:25" ht="28.5" customHeight="1" x14ac:dyDescent="0.15">
      <c r="A8" s="64" t="s">
        <v>396</v>
      </c>
      <c r="B8" s="65">
        <f t="shared" si="0"/>
        <v>1</v>
      </c>
      <c r="C8" s="313">
        <v>0</v>
      </c>
      <c r="D8" s="313">
        <v>1</v>
      </c>
      <c r="E8" s="313">
        <v>0</v>
      </c>
      <c r="F8" s="313">
        <v>0</v>
      </c>
      <c r="G8" s="313">
        <v>0</v>
      </c>
      <c r="H8" s="313">
        <v>0</v>
      </c>
      <c r="I8" s="54">
        <v>0</v>
      </c>
      <c r="J8" s="296">
        <f t="shared" si="2"/>
        <v>20</v>
      </c>
      <c r="K8" s="313">
        <v>0</v>
      </c>
      <c r="L8" s="313">
        <v>20</v>
      </c>
      <c r="M8" s="313">
        <v>0</v>
      </c>
      <c r="N8" s="313">
        <v>0</v>
      </c>
      <c r="O8" s="313">
        <v>0</v>
      </c>
      <c r="P8" s="313">
        <v>0</v>
      </c>
      <c r="Q8" s="54">
        <v>0</v>
      </c>
      <c r="S8" s="432" t="str">
        <f t="shared" si="4"/>
        <v/>
      </c>
      <c r="T8" s="432" t="str">
        <f t="shared" si="5"/>
        <v/>
      </c>
      <c r="U8" s="432" t="str">
        <f t="shared" si="6"/>
        <v/>
      </c>
      <c r="V8" s="432" t="str">
        <f t="shared" si="7"/>
        <v/>
      </c>
      <c r="W8" s="432" t="str">
        <f t="shared" si="8"/>
        <v/>
      </c>
      <c r="X8" s="432" t="str">
        <f t="shared" si="9"/>
        <v/>
      </c>
      <c r="Y8" s="432" t="str">
        <f t="shared" si="10"/>
        <v/>
      </c>
    </row>
    <row r="9" spans="1:25" ht="28.5" customHeight="1" x14ac:dyDescent="0.15">
      <c r="A9" s="64" t="s">
        <v>397</v>
      </c>
      <c r="B9" s="65">
        <f t="shared" si="0"/>
        <v>2</v>
      </c>
      <c r="C9" s="313">
        <v>2</v>
      </c>
      <c r="D9" s="313">
        <v>0</v>
      </c>
      <c r="E9" s="313">
        <v>0</v>
      </c>
      <c r="F9" s="313">
        <v>0</v>
      </c>
      <c r="G9" s="313">
        <v>0</v>
      </c>
      <c r="H9" s="313">
        <v>0</v>
      </c>
      <c r="I9" s="54">
        <v>0</v>
      </c>
      <c r="J9" s="296">
        <f t="shared" si="2"/>
        <v>15</v>
      </c>
      <c r="K9" s="313">
        <v>15</v>
      </c>
      <c r="L9" s="313">
        <v>0</v>
      </c>
      <c r="M9" s="313">
        <v>0</v>
      </c>
      <c r="N9" s="313">
        <v>0</v>
      </c>
      <c r="O9" s="313">
        <v>0</v>
      </c>
      <c r="P9" s="313">
        <v>0</v>
      </c>
      <c r="Q9" s="54">
        <v>0</v>
      </c>
      <c r="S9" s="432" t="str">
        <f t="shared" si="4"/>
        <v/>
      </c>
      <c r="T9" s="432" t="str">
        <f t="shared" si="5"/>
        <v/>
      </c>
      <c r="U9" s="432" t="str">
        <f t="shared" si="6"/>
        <v/>
      </c>
      <c r="V9" s="432" t="str">
        <f t="shared" si="7"/>
        <v/>
      </c>
      <c r="W9" s="432" t="str">
        <f t="shared" si="8"/>
        <v/>
      </c>
      <c r="X9" s="432" t="str">
        <f t="shared" si="9"/>
        <v/>
      </c>
      <c r="Y9" s="432" t="str">
        <f t="shared" si="10"/>
        <v/>
      </c>
    </row>
    <row r="10" spans="1:25" ht="28.5" customHeight="1" x14ac:dyDescent="0.15">
      <c r="A10" s="64" t="s">
        <v>398</v>
      </c>
      <c r="B10" s="65">
        <f t="shared" si="0"/>
        <v>1</v>
      </c>
      <c r="C10" s="313">
        <v>0</v>
      </c>
      <c r="D10" s="313">
        <v>1</v>
      </c>
      <c r="E10" s="313">
        <v>0</v>
      </c>
      <c r="F10" s="313">
        <v>0</v>
      </c>
      <c r="G10" s="313">
        <v>0</v>
      </c>
      <c r="H10" s="313">
        <v>0</v>
      </c>
      <c r="I10" s="54">
        <v>0</v>
      </c>
      <c r="J10" s="296">
        <f t="shared" si="2"/>
        <v>67</v>
      </c>
      <c r="K10" s="313">
        <v>0</v>
      </c>
      <c r="L10" s="313">
        <v>67</v>
      </c>
      <c r="M10" s="313">
        <v>0</v>
      </c>
      <c r="N10" s="313">
        <v>0</v>
      </c>
      <c r="O10" s="313">
        <v>0</v>
      </c>
      <c r="P10" s="313">
        <v>0</v>
      </c>
      <c r="Q10" s="54">
        <v>0</v>
      </c>
      <c r="S10" s="432" t="str">
        <f t="shared" si="4"/>
        <v/>
      </c>
      <c r="T10" s="432" t="str">
        <f t="shared" si="5"/>
        <v/>
      </c>
      <c r="U10" s="432" t="str">
        <f t="shared" si="6"/>
        <v/>
      </c>
      <c r="V10" s="432" t="str">
        <f t="shared" si="7"/>
        <v/>
      </c>
      <c r="W10" s="432" t="str">
        <f t="shared" si="8"/>
        <v/>
      </c>
      <c r="X10" s="432" t="str">
        <f t="shared" si="9"/>
        <v/>
      </c>
      <c r="Y10" s="432" t="str">
        <f t="shared" si="10"/>
        <v/>
      </c>
    </row>
    <row r="11" spans="1:25" ht="28.5" customHeight="1" x14ac:dyDescent="0.15">
      <c r="A11" s="64" t="s">
        <v>399</v>
      </c>
      <c r="B11" s="65">
        <f t="shared" si="0"/>
        <v>19</v>
      </c>
      <c r="C11" s="313">
        <v>13</v>
      </c>
      <c r="D11" s="313">
        <v>5</v>
      </c>
      <c r="E11" s="313">
        <v>1</v>
      </c>
      <c r="F11" s="313">
        <v>0</v>
      </c>
      <c r="G11" s="313">
        <v>0</v>
      </c>
      <c r="H11" s="313">
        <v>0</v>
      </c>
      <c r="I11" s="54">
        <v>0</v>
      </c>
      <c r="J11" s="296">
        <f t="shared" si="2"/>
        <v>228</v>
      </c>
      <c r="K11" s="313">
        <v>57</v>
      </c>
      <c r="L11" s="313">
        <v>82</v>
      </c>
      <c r="M11" s="313">
        <v>89</v>
      </c>
      <c r="N11" s="313">
        <v>0</v>
      </c>
      <c r="O11" s="313">
        <v>0</v>
      </c>
      <c r="P11" s="313">
        <v>0</v>
      </c>
      <c r="Q11" s="54">
        <v>0</v>
      </c>
      <c r="S11" s="432" t="str">
        <f t="shared" si="4"/>
        <v/>
      </c>
      <c r="T11" s="432" t="str">
        <f t="shared" si="5"/>
        <v/>
      </c>
      <c r="U11" s="432" t="str">
        <f t="shared" si="6"/>
        <v/>
      </c>
      <c r="V11" s="432" t="str">
        <f t="shared" si="7"/>
        <v/>
      </c>
      <c r="W11" s="432" t="str">
        <f t="shared" si="8"/>
        <v/>
      </c>
      <c r="X11" s="432" t="str">
        <f t="shared" si="9"/>
        <v/>
      </c>
      <c r="Y11" s="432" t="str">
        <f t="shared" si="10"/>
        <v/>
      </c>
    </row>
    <row r="12" spans="1:25" ht="28.5" customHeight="1" x14ac:dyDescent="0.15">
      <c r="A12" s="64" t="s">
        <v>400</v>
      </c>
      <c r="B12" s="65">
        <f t="shared" si="0"/>
        <v>2</v>
      </c>
      <c r="C12" s="313">
        <v>2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54">
        <v>0</v>
      </c>
      <c r="J12" s="296">
        <f t="shared" si="2"/>
        <v>5</v>
      </c>
      <c r="K12" s="313">
        <v>5</v>
      </c>
      <c r="L12" s="313">
        <v>0</v>
      </c>
      <c r="M12" s="313">
        <v>0</v>
      </c>
      <c r="N12" s="313">
        <v>0</v>
      </c>
      <c r="O12" s="313">
        <v>0</v>
      </c>
      <c r="P12" s="313">
        <v>0</v>
      </c>
      <c r="Q12" s="54">
        <v>0</v>
      </c>
      <c r="S12" s="432" t="str">
        <f t="shared" si="4"/>
        <v/>
      </c>
      <c r="T12" s="432" t="str">
        <f t="shared" si="5"/>
        <v/>
      </c>
      <c r="U12" s="432" t="str">
        <f t="shared" si="6"/>
        <v/>
      </c>
      <c r="V12" s="432" t="str">
        <f t="shared" si="7"/>
        <v/>
      </c>
      <c r="W12" s="432" t="str">
        <f t="shared" si="8"/>
        <v/>
      </c>
      <c r="X12" s="432" t="str">
        <f t="shared" si="9"/>
        <v/>
      </c>
      <c r="Y12" s="432" t="str">
        <f t="shared" si="10"/>
        <v/>
      </c>
    </row>
    <row r="13" spans="1:25" ht="28.5" customHeight="1" x14ac:dyDescent="0.15">
      <c r="A13" s="64" t="s">
        <v>401</v>
      </c>
      <c r="B13" s="65">
        <f t="shared" si="0"/>
        <v>3</v>
      </c>
      <c r="C13" s="313">
        <v>2</v>
      </c>
      <c r="D13" s="313">
        <v>0</v>
      </c>
      <c r="E13" s="313">
        <v>1</v>
      </c>
      <c r="F13" s="313">
        <v>0</v>
      </c>
      <c r="G13" s="313">
        <v>0</v>
      </c>
      <c r="H13" s="313">
        <v>0</v>
      </c>
      <c r="I13" s="54">
        <v>0</v>
      </c>
      <c r="J13" s="100">
        <f t="shared" si="2"/>
        <v>54</v>
      </c>
      <c r="K13" s="313">
        <v>4</v>
      </c>
      <c r="L13" s="313">
        <v>0</v>
      </c>
      <c r="M13" s="313">
        <v>50</v>
      </c>
      <c r="N13" s="313">
        <v>0</v>
      </c>
      <c r="O13" s="313">
        <v>0</v>
      </c>
      <c r="P13" s="313">
        <v>0</v>
      </c>
      <c r="Q13" s="54">
        <v>0</v>
      </c>
      <c r="S13" s="432" t="str">
        <f t="shared" si="4"/>
        <v/>
      </c>
      <c r="T13" s="432" t="str">
        <f t="shared" si="5"/>
        <v/>
      </c>
      <c r="U13" s="432" t="str">
        <f t="shared" si="6"/>
        <v/>
      </c>
      <c r="V13" s="432" t="str">
        <f t="shared" si="7"/>
        <v/>
      </c>
      <c r="W13" s="432" t="str">
        <f t="shared" si="8"/>
        <v/>
      </c>
      <c r="X13" s="432" t="str">
        <f t="shared" si="9"/>
        <v/>
      </c>
      <c r="Y13" s="432" t="str">
        <f t="shared" si="10"/>
        <v/>
      </c>
    </row>
    <row r="14" spans="1:25" ht="28.5" customHeight="1" x14ac:dyDescent="0.15">
      <c r="A14" s="64" t="s">
        <v>402</v>
      </c>
      <c r="B14" s="65">
        <f t="shared" si="0"/>
        <v>0</v>
      </c>
      <c r="C14" s="313">
        <v>0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54">
        <v>0</v>
      </c>
      <c r="J14" s="100">
        <f t="shared" si="2"/>
        <v>0</v>
      </c>
      <c r="K14" s="313">
        <v>0</v>
      </c>
      <c r="L14" s="313">
        <v>0</v>
      </c>
      <c r="M14" s="313">
        <v>0</v>
      </c>
      <c r="N14" s="313">
        <v>0</v>
      </c>
      <c r="O14" s="313">
        <v>0</v>
      </c>
      <c r="P14" s="313">
        <v>0</v>
      </c>
      <c r="Q14" s="54">
        <v>0</v>
      </c>
      <c r="S14" s="432" t="str">
        <f t="shared" si="4"/>
        <v/>
      </c>
      <c r="T14" s="432" t="str">
        <f t="shared" si="5"/>
        <v/>
      </c>
      <c r="U14" s="432" t="str">
        <f t="shared" si="6"/>
        <v/>
      </c>
      <c r="V14" s="432" t="str">
        <f t="shared" si="7"/>
        <v/>
      </c>
      <c r="W14" s="432" t="str">
        <f t="shared" si="8"/>
        <v/>
      </c>
      <c r="X14" s="432" t="str">
        <f t="shared" si="9"/>
        <v/>
      </c>
      <c r="Y14" s="432" t="str">
        <f t="shared" si="10"/>
        <v/>
      </c>
    </row>
    <row r="15" spans="1:25" ht="28.5" customHeight="1" x14ac:dyDescent="0.15">
      <c r="A15" s="64" t="s">
        <v>403</v>
      </c>
      <c r="B15" s="65">
        <f t="shared" si="0"/>
        <v>4</v>
      </c>
      <c r="C15" s="313">
        <v>1</v>
      </c>
      <c r="D15" s="313">
        <v>3</v>
      </c>
      <c r="E15" s="313">
        <v>0</v>
      </c>
      <c r="F15" s="313">
        <v>0</v>
      </c>
      <c r="G15" s="313">
        <v>0</v>
      </c>
      <c r="H15" s="313">
        <v>0</v>
      </c>
      <c r="I15" s="54">
        <v>0</v>
      </c>
      <c r="J15" s="100">
        <f t="shared" si="2"/>
        <v>78</v>
      </c>
      <c r="K15" s="313">
        <v>4</v>
      </c>
      <c r="L15" s="313">
        <v>74</v>
      </c>
      <c r="M15" s="313">
        <v>0</v>
      </c>
      <c r="N15" s="313">
        <v>0</v>
      </c>
      <c r="O15" s="313">
        <v>0</v>
      </c>
      <c r="P15" s="313">
        <v>0</v>
      </c>
      <c r="Q15" s="54">
        <v>0</v>
      </c>
      <c r="S15" s="432" t="str">
        <f t="shared" si="4"/>
        <v/>
      </c>
      <c r="T15" s="432" t="str">
        <f t="shared" si="5"/>
        <v/>
      </c>
      <c r="U15" s="432" t="str">
        <f t="shared" si="6"/>
        <v/>
      </c>
      <c r="V15" s="432" t="str">
        <f t="shared" si="7"/>
        <v/>
      </c>
      <c r="W15" s="432" t="str">
        <f t="shared" si="8"/>
        <v/>
      </c>
      <c r="X15" s="432" t="str">
        <f t="shared" si="9"/>
        <v/>
      </c>
      <c r="Y15" s="432" t="str">
        <f t="shared" si="10"/>
        <v/>
      </c>
    </row>
    <row r="16" spans="1:25" ht="28.5" customHeight="1" x14ac:dyDescent="0.15">
      <c r="A16" s="64" t="s">
        <v>404</v>
      </c>
      <c r="B16" s="65">
        <f t="shared" si="0"/>
        <v>1</v>
      </c>
      <c r="C16" s="313">
        <v>1</v>
      </c>
      <c r="D16" s="313">
        <v>0</v>
      </c>
      <c r="E16" s="313">
        <v>0</v>
      </c>
      <c r="F16" s="313">
        <v>0</v>
      </c>
      <c r="G16" s="313">
        <v>0</v>
      </c>
      <c r="H16" s="313">
        <v>0</v>
      </c>
      <c r="I16" s="54">
        <v>0</v>
      </c>
      <c r="J16" s="100">
        <f t="shared" si="2"/>
        <v>1</v>
      </c>
      <c r="K16" s="313">
        <v>1</v>
      </c>
      <c r="L16" s="313">
        <v>0</v>
      </c>
      <c r="M16" s="313">
        <v>0</v>
      </c>
      <c r="N16" s="313">
        <v>0</v>
      </c>
      <c r="O16" s="313">
        <v>0</v>
      </c>
      <c r="P16" s="313">
        <v>0</v>
      </c>
      <c r="Q16" s="54">
        <v>0</v>
      </c>
      <c r="S16" s="432" t="str">
        <f t="shared" si="4"/>
        <v/>
      </c>
      <c r="T16" s="432" t="str">
        <f t="shared" si="5"/>
        <v/>
      </c>
      <c r="U16" s="432" t="str">
        <f t="shared" si="6"/>
        <v/>
      </c>
      <c r="V16" s="432" t="str">
        <f t="shared" si="7"/>
        <v/>
      </c>
      <c r="W16" s="432" t="str">
        <f t="shared" si="8"/>
        <v/>
      </c>
      <c r="X16" s="432" t="str">
        <f t="shared" si="9"/>
        <v/>
      </c>
      <c r="Y16" s="432" t="str">
        <f t="shared" si="10"/>
        <v/>
      </c>
    </row>
    <row r="17" spans="1:25" ht="28.5" customHeight="1" x14ac:dyDescent="0.15">
      <c r="A17" s="64" t="s">
        <v>405</v>
      </c>
      <c r="B17" s="65">
        <f t="shared" si="0"/>
        <v>4</v>
      </c>
      <c r="C17" s="313">
        <v>3</v>
      </c>
      <c r="D17" s="313">
        <v>1</v>
      </c>
      <c r="E17" s="313">
        <v>0</v>
      </c>
      <c r="F17" s="313">
        <v>0</v>
      </c>
      <c r="G17" s="313">
        <v>0</v>
      </c>
      <c r="H17" s="313">
        <v>0</v>
      </c>
      <c r="I17" s="54">
        <v>0</v>
      </c>
      <c r="J17" s="100">
        <f t="shared" si="2"/>
        <v>44</v>
      </c>
      <c r="K17" s="313">
        <v>14</v>
      </c>
      <c r="L17" s="313">
        <v>30</v>
      </c>
      <c r="M17" s="313">
        <v>0</v>
      </c>
      <c r="N17" s="313">
        <v>0</v>
      </c>
      <c r="O17" s="313">
        <v>0</v>
      </c>
      <c r="P17" s="313">
        <v>0</v>
      </c>
      <c r="Q17" s="54">
        <v>0</v>
      </c>
      <c r="S17" s="432" t="str">
        <f t="shared" si="4"/>
        <v/>
      </c>
      <c r="T17" s="432" t="str">
        <f t="shared" si="5"/>
        <v/>
      </c>
      <c r="U17" s="432" t="str">
        <f t="shared" si="6"/>
        <v/>
      </c>
      <c r="V17" s="432" t="str">
        <f t="shared" si="7"/>
        <v/>
      </c>
      <c r="W17" s="432" t="str">
        <f t="shared" si="8"/>
        <v/>
      </c>
      <c r="X17" s="432" t="str">
        <f t="shared" si="9"/>
        <v/>
      </c>
      <c r="Y17" s="432" t="str">
        <f t="shared" si="10"/>
        <v/>
      </c>
    </row>
    <row r="18" spans="1:25" ht="28.5" customHeight="1" x14ac:dyDescent="0.15">
      <c r="A18" s="64"/>
      <c r="B18" s="65">
        <f t="shared" si="0"/>
        <v>0</v>
      </c>
      <c r="C18" s="313"/>
      <c r="D18" s="313"/>
      <c r="E18" s="313"/>
      <c r="F18" s="313"/>
      <c r="G18" s="313"/>
      <c r="H18" s="313"/>
      <c r="I18" s="54"/>
      <c r="J18" s="100">
        <f t="shared" si="2"/>
        <v>0</v>
      </c>
      <c r="K18" s="313"/>
      <c r="L18" s="313"/>
      <c r="M18" s="313"/>
      <c r="N18" s="313"/>
      <c r="O18" s="313"/>
      <c r="P18" s="313"/>
      <c r="Q18" s="54"/>
      <c r="S18" s="432" t="str">
        <f t="shared" si="4"/>
        <v/>
      </c>
      <c r="T18" s="432" t="str">
        <f t="shared" si="5"/>
        <v/>
      </c>
      <c r="U18" s="432" t="str">
        <f t="shared" si="6"/>
        <v/>
      </c>
      <c r="V18" s="432" t="str">
        <f t="shared" si="7"/>
        <v/>
      </c>
      <c r="W18" s="432" t="str">
        <f t="shared" si="8"/>
        <v/>
      </c>
      <c r="X18" s="432" t="str">
        <f t="shared" si="9"/>
        <v/>
      </c>
      <c r="Y18" s="432" t="str">
        <f t="shared" si="10"/>
        <v/>
      </c>
    </row>
    <row r="19" spans="1:25" ht="28.5" customHeight="1" x14ac:dyDescent="0.15">
      <c r="A19" s="64"/>
      <c r="B19" s="65">
        <f t="shared" si="0"/>
        <v>0</v>
      </c>
      <c r="C19" s="313"/>
      <c r="D19" s="313"/>
      <c r="E19" s="313"/>
      <c r="F19" s="313"/>
      <c r="G19" s="313"/>
      <c r="H19" s="313"/>
      <c r="I19" s="54"/>
      <c r="J19" s="100">
        <f t="shared" si="2"/>
        <v>0</v>
      </c>
      <c r="K19" s="313"/>
      <c r="L19" s="313"/>
      <c r="M19" s="313"/>
      <c r="N19" s="313"/>
      <c r="O19" s="313"/>
      <c r="P19" s="313"/>
      <c r="Q19" s="54"/>
      <c r="S19" s="432" t="str">
        <f t="shared" si="4"/>
        <v/>
      </c>
      <c r="T19" s="432" t="str">
        <f t="shared" si="5"/>
        <v/>
      </c>
      <c r="U19" s="432" t="str">
        <f t="shared" si="6"/>
        <v/>
      </c>
      <c r="V19" s="432" t="str">
        <f t="shared" si="7"/>
        <v/>
      </c>
      <c r="W19" s="432" t="str">
        <f t="shared" si="8"/>
        <v/>
      </c>
      <c r="X19" s="432" t="str">
        <f t="shared" si="9"/>
        <v/>
      </c>
      <c r="Y19" s="432" t="str">
        <f t="shared" si="10"/>
        <v/>
      </c>
    </row>
    <row r="20" spans="1:25" ht="28.5" customHeight="1" x14ac:dyDescent="0.15">
      <c r="A20" s="64"/>
      <c r="B20" s="65">
        <f t="shared" si="0"/>
        <v>0</v>
      </c>
      <c r="C20" s="313"/>
      <c r="D20" s="313"/>
      <c r="E20" s="313"/>
      <c r="F20" s="313"/>
      <c r="G20" s="313"/>
      <c r="H20" s="313"/>
      <c r="I20" s="54"/>
      <c r="J20" s="100">
        <f t="shared" si="2"/>
        <v>0</v>
      </c>
      <c r="K20" s="313"/>
      <c r="L20" s="313"/>
      <c r="M20" s="313"/>
      <c r="N20" s="313"/>
      <c r="O20" s="313"/>
      <c r="P20" s="313"/>
      <c r="Q20" s="54"/>
      <c r="S20" s="432" t="str">
        <f t="shared" si="4"/>
        <v/>
      </c>
      <c r="T20" s="432" t="str">
        <f t="shared" si="5"/>
        <v/>
      </c>
      <c r="U20" s="432" t="str">
        <f t="shared" si="6"/>
        <v/>
      </c>
      <c r="V20" s="432" t="str">
        <f t="shared" si="7"/>
        <v/>
      </c>
      <c r="W20" s="432" t="str">
        <f t="shared" si="8"/>
        <v/>
      </c>
      <c r="X20" s="432" t="str">
        <f t="shared" si="9"/>
        <v/>
      </c>
      <c r="Y20" s="432" t="str">
        <f t="shared" si="10"/>
        <v/>
      </c>
    </row>
    <row r="21" spans="1:25" ht="28.5" customHeight="1" x14ac:dyDescent="0.15">
      <c r="A21" s="64"/>
      <c r="B21" s="65">
        <f t="shared" ref="B21:B36" si="11">SUM(C21:I21)</f>
        <v>0</v>
      </c>
      <c r="C21" s="313"/>
      <c r="D21" s="313"/>
      <c r="E21" s="313"/>
      <c r="F21" s="313"/>
      <c r="G21" s="313"/>
      <c r="H21" s="313"/>
      <c r="I21" s="54"/>
      <c r="J21" s="100">
        <f t="shared" ref="J21:J36" si="12">SUM(K21:Q21)</f>
        <v>0</v>
      </c>
      <c r="K21" s="313"/>
      <c r="L21" s="313"/>
      <c r="M21" s="313"/>
      <c r="N21" s="313"/>
      <c r="O21" s="313"/>
      <c r="P21" s="313"/>
      <c r="Q21" s="54"/>
      <c r="S21" s="432" t="str">
        <f t="shared" ref="S21:S36" si="13">IF((C21*1)&lt;=K21,"","오류")</f>
        <v/>
      </c>
      <c r="T21" s="432" t="str">
        <f t="shared" ref="T21:T36" si="14">IF((D21*10)&lt;=L21,"","오류")</f>
        <v/>
      </c>
      <c r="U21" s="432" t="str">
        <f t="shared" ref="U21:U36" si="15">IF((E21*50)&lt;=M21,"","오류")</f>
        <v/>
      </c>
      <c r="V21" s="432" t="str">
        <f t="shared" ref="V21:V36" si="16">IF((F21*100)&lt;=N21,"","오류")</f>
        <v/>
      </c>
      <c r="W21" s="432" t="str">
        <f t="shared" ref="W21:W36" si="17">IF((G21*200)&lt;=O21,"","오류")</f>
        <v/>
      </c>
      <c r="X21" s="432" t="str">
        <f t="shared" ref="X21:X36" si="18">IF((H21*300)&lt;=P21,"","오류")</f>
        <v/>
      </c>
      <c r="Y21" s="432" t="str">
        <f t="shared" ref="Y21:Y36" si="19">IF((I21*500)&lt;=Q21,"","오류")</f>
        <v/>
      </c>
    </row>
    <row r="22" spans="1:25" ht="28.5" customHeight="1" x14ac:dyDescent="0.15">
      <c r="A22" s="64"/>
      <c r="B22" s="65">
        <f t="shared" si="11"/>
        <v>0</v>
      </c>
      <c r="C22" s="313"/>
      <c r="D22" s="313"/>
      <c r="E22" s="313"/>
      <c r="F22" s="313"/>
      <c r="G22" s="313"/>
      <c r="H22" s="313"/>
      <c r="I22" s="54"/>
      <c r="J22" s="100">
        <f t="shared" si="12"/>
        <v>0</v>
      </c>
      <c r="K22" s="313"/>
      <c r="L22" s="313"/>
      <c r="M22" s="313"/>
      <c r="N22" s="313"/>
      <c r="O22" s="313"/>
      <c r="P22" s="313"/>
      <c r="Q22" s="54"/>
      <c r="S22" s="432" t="str">
        <f t="shared" si="13"/>
        <v/>
      </c>
      <c r="T22" s="432" t="str">
        <f t="shared" si="14"/>
        <v/>
      </c>
      <c r="U22" s="432" t="str">
        <f t="shared" si="15"/>
        <v/>
      </c>
      <c r="V22" s="432" t="str">
        <f t="shared" si="16"/>
        <v/>
      </c>
      <c r="W22" s="432" t="str">
        <f t="shared" si="17"/>
        <v/>
      </c>
      <c r="X22" s="432" t="str">
        <f t="shared" si="18"/>
        <v/>
      </c>
      <c r="Y22" s="432" t="str">
        <f t="shared" si="19"/>
        <v/>
      </c>
    </row>
    <row r="23" spans="1:25" ht="28.5" customHeight="1" x14ac:dyDescent="0.15">
      <c r="A23" s="64"/>
      <c r="B23" s="65">
        <f t="shared" si="11"/>
        <v>0</v>
      </c>
      <c r="C23" s="313"/>
      <c r="D23" s="313"/>
      <c r="E23" s="313"/>
      <c r="F23" s="313"/>
      <c r="G23" s="313"/>
      <c r="H23" s="313"/>
      <c r="I23" s="54"/>
      <c r="J23" s="100">
        <f t="shared" si="12"/>
        <v>0</v>
      </c>
      <c r="K23" s="313"/>
      <c r="L23" s="313"/>
      <c r="M23" s="313"/>
      <c r="N23" s="313"/>
      <c r="O23" s="313"/>
      <c r="P23" s="313"/>
      <c r="Q23" s="54"/>
      <c r="S23" s="432" t="str">
        <f t="shared" si="13"/>
        <v/>
      </c>
      <c r="T23" s="432" t="str">
        <f t="shared" si="14"/>
        <v/>
      </c>
      <c r="U23" s="432" t="str">
        <f t="shared" si="15"/>
        <v/>
      </c>
      <c r="V23" s="432" t="str">
        <f t="shared" si="16"/>
        <v/>
      </c>
      <c r="W23" s="432" t="str">
        <f t="shared" si="17"/>
        <v/>
      </c>
      <c r="X23" s="432" t="str">
        <f t="shared" si="18"/>
        <v/>
      </c>
      <c r="Y23" s="432" t="str">
        <f t="shared" si="19"/>
        <v/>
      </c>
    </row>
    <row r="24" spans="1:25" ht="28.5" customHeight="1" x14ac:dyDescent="0.15">
      <c r="A24" s="64"/>
      <c r="B24" s="65">
        <f t="shared" si="11"/>
        <v>0</v>
      </c>
      <c r="C24" s="313"/>
      <c r="D24" s="313"/>
      <c r="E24" s="313"/>
      <c r="F24" s="313"/>
      <c r="G24" s="313"/>
      <c r="H24" s="313"/>
      <c r="I24" s="54"/>
      <c r="J24" s="100">
        <f t="shared" si="12"/>
        <v>0</v>
      </c>
      <c r="K24" s="313"/>
      <c r="L24" s="313"/>
      <c r="M24" s="313"/>
      <c r="N24" s="313"/>
      <c r="O24" s="313"/>
      <c r="P24" s="313"/>
      <c r="Q24" s="54"/>
      <c r="S24" s="432" t="str">
        <f t="shared" si="13"/>
        <v/>
      </c>
      <c r="T24" s="432" t="str">
        <f t="shared" si="14"/>
        <v/>
      </c>
      <c r="U24" s="432" t="str">
        <f t="shared" si="15"/>
        <v/>
      </c>
      <c r="V24" s="432" t="str">
        <f t="shared" si="16"/>
        <v/>
      </c>
      <c r="W24" s="432" t="str">
        <f t="shared" si="17"/>
        <v/>
      </c>
      <c r="X24" s="432" t="str">
        <f t="shared" si="18"/>
        <v/>
      </c>
      <c r="Y24" s="432" t="str">
        <f t="shared" si="19"/>
        <v/>
      </c>
    </row>
    <row r="25" spans="1:25" ht="28.5" customHeight="1" x14ac:dyDescent="0.15">
      <c r="A25" s="64"/>
      <c r="B25" s="65">
        <f t="shared" si="11"/>
        <v>0</v>
      </c>
      <c r="C25" s="313"/>
      <c r="D25" s="313"/>
      <c r="E25" s="313"/>
      <c r="F25" s="313"/>
      <c r="G25" s="313"/>
      <c r="H25" s="313"/>
      <c r="I25" s="54"/>
      <c r="J25" s="100">
        <f t="shared" si="12"/>
        <v>0</v>
      </c>
      <c r="K25" s="313"/>
      <c r="L25" s="313"/>
      <c r="M25" s="313"/>
      <c r="N25" s="313"/>
      <c r="O25" s="313"/>
      <c r="P25" s="313"/>
      <c r="Q25" s="54"/>
      <c r="S25" s="432" t="str">
        <f t="shared" si="13"/>
        <v/>
      </c>
      <c r="T25" s="432" t="str">
        <f t="shared" si="14"/>
        <v/>
      </c>
      <c r="U25" s="432" t="str">
        <f t="shared" si="15"/>
        <v/>
      </c>
      <c r="V25" s="432" t="str">
        <f t="shared" si="16"/>
        <v/>
      </c>
      <c r="W25" s="432" t="str">
        <f t="shared" si="17"/>
        <v/>
      </c>
      <c r="X25" s="432" t="str">
        <f t="shared" si="18"/>
        <v/>
      </c>
      <c r="Y25" s="432" t="str">
        <f t="shared" si="19"/>
        <v/>
      </c>
    </row>
    <row r="26" spans="1:25" ht="28.5" customHeight="1" x14ac:dyDescent="0.15">
      <c r="A26" s="64"/>
      <c r="B26" s="65">
        <f t="shared" si="11"/>
        <v>0</v>
      </c>
      <c r="C26" s="313"/>
      <c r="D26" s="313"/>
      <c r="E26" s="313"/>
      <c r="F26" s="313"/>
      <c r="G26" s="313"/>
      <c r="H26" s="313"/>
      <c r="I26" s="54"/>
      <c r="J26" s="100">
        <f t="shared" si="12"/>
        <v>0</v>
      </c>
      <c r="K26" s="313"/>
      <c r="L26" s="313"/>
      <c r="M26" s="313"/>
      <c r="N26" s="313"/>
      <c r="O26" s="313"/>
      <c r="P26" s="313"/>
      <c r="Q26" s="54"/>
      <c r="S26" s="432" t="str">
        <f t="shared" si="13"/>
        <v/>
      </c>
      <c r="T26" s="432" t="str">
        <f t="shared" si="14"/>
        <v/>
      </c>
      <c r="U26" s="432" t="str">
        <f t="shared" si="15"/>
        <v/>
      </c>
      <c r="V26" s="432" t="str">
        <f t="shared" si="16"/>
        <v/>
      </c>
      <c r="W26" s="432" t="str">
        <f t="shared" si="17"/>
        <v/>
      </c>
      <c r="X26" s="432" t="str">
        <f t="shared" si="18"/>
        <v/>
      </c>
      <c r="Y26" s="432" t="str">
        <f t="shared" si="19"/>
        <v/>
      </c>
    </row>
    <row r="27" spans="1:25" ht="28.5" customHeight="1" x14ac:dyDescent="0.15">
      <c r="A27" s="64"/>
      <c r="B27" s="65">
        <f t="shared" si="11"/>
        <v>0</v>
      </c>
      <c r="C27" s="313"/>
      <c r="D27" s="313"/>
      <c r="E27" s="313"/>
      <c r="F27" s="313"/>
      <c r="G27" s="313"/>
      <c r="H27" s="313"/>
      <c r="I27" s="54"/>
      <c r="J27" s="100">
        <f t="shared" si="12"/>
        <v>0</v>
      </c>
      <c r="K27" s="313"/>
      <c r="L27" s="313"/>
      <c r="M27" s="313"/>
      <c r="N27" s="313"/>
      <c r="O27" s="313"/>
      <c r="P27" s="313"/>
      <c r="Q27" s="54"/>
      <c r="S27" s="432" t="str">
        <f t="shared" si="13"/>
        <v/>
      </c>
      <c r="T27" s="432" t="str">
        <f t="shared" si="14"/>
        <v/>
      </c>
      <c r="U27" s="432" t="str">
        <f t="shared" si="15"/>
        <v/>
      </c>
      <c r="V27" s="432" t="str">
        <f t="shared" si="16"/>
        <v/>
      </c>
      <c r="W27" s="432" t="str">
        <f t="shared" si="17"/>
        <v/>
      </c>
      <c r="X27" s="432" t="str">
        <f t="shared" si="18"/>
        <v/>
      </c>
      <c r="Y27" s="432" t="str">
        <f t="shared" si="19"/>
        <v/>
      </c>
    </row>
    <row r="28" spans="1:25" ht="28.5" customHeight="1" x14ac:dyDescent="0.15">
      <c r="A28" s="64"/>
      <c r="B28" s="65">
        <f t="shared" si="11"/>
        <v>0</v>
      </c>
      <c r="C28" s="313"/>
      <c r="D28" s="313"/>
      <c r="E28" s="313"/>
      <c r="F28" s="313"/>
      <c r="G28" s="313"/>
      <c r="H28" s="313"/>
      <c r="I28" s="54"/>
      <c r="J28" s="100">
        <f t="shared" si="12"/>
        <v>0</v>
      </c>
      <c r="K28" s="313"/>
      <c r="L28" s="313"/>
      <c r="M28" s="313"/>
      <c r="N28" s="313"/>
      <c r="O28" s="313"/>
      <c r="P28" s="313"/>
      <c r="Q28" s="54"/>
      <c r="S28" s="432" t="str">
        <f t="shared" si="13"/>
        <v/>
      </c>
      <c r="T28" s="432" t="str">
        <f t="shared" si="14"/>
        <v/>
      </c>
      <c r="U28" s="432" t="str">
        <f t="shared" si="15"/>
        <v/>
      </c>
      <c r="V28" s="432" t="str">
        <f t="shared" si="16"/>
        <v/>
      </c>
      <c r="W28" s="432" t="str">
        <f t="shared" si="17"/>
        <v/>
      </c>
      <c r="X28" s="432" t="str">
        <f t="shared" si="18"/>
        <v/>
      </c>
      <c r="Y28" s="432" t="str">
        <f t="shared" si="19"/>
        <v/>
      </c>
    </row>
    <row r="29" spans="1:25" ht="28.5" customHeight="1" x14ac:dyDescent="0.15">
      <c r="A29" s="64"/>
      <c r="B29" s="65">
        <f t="shared" si="11"/>
        <v>0</v>
      </c>
      <c r="C29" s="313"/>
      <c r="D29" s="313"/>
      <c r="E29" s="313"/>
      <c r="F29" s="313"/>
      <c r="G29" s="313"/>
      <c r="H29" s="313"/>
      <c r="I29" s="54"/>
      <c r="J29" s="100">
        <f t="shared" si="12"/>
        <v>0</v>
      </c>
      <c r="K29" s="313"/>
      <c r="L29" s="313"/>
      <c r="M29" s="313"/>
      <c r="N29" s="313"/>
      <c r="O29" s="313"/>
      <c r="P29" s="313"/>
      <c r="Q29" s="54"/>
      <c r="S29" s="432" t="str">
        <f t="shared" si="13"/>
        <v/>
      </c>
      <c r="T29" s="432" t="str">
        <f t="shared" si="14"/>
        <v/>
      </c>
      <c r="U29" s="432" t="str">
        <f t="shared" si="15"/>
        <v/>
      </c>
      <c r="V29" s="432" t="str">
        <f t="shared" si="16"/>
        <v/>
      </c>
      <c r="W29" s="432" t="str">
        <f t="shared" si="17"/>
        <v/>
      </c>
      <c r="X29" s="432" t="str">
        <f t="shared" si="18"/>
        <v/>
      </c>
      <c r="Y29" s="432" t="str">
        <f t="shared" si="19"/>
        <v/>
      </c>
    </row>
    <row r="30" spans="1:25" ht="28.5" customHeight="1" x14ac:dyDescent="0.15">
      <c r="A30" s="64"/>
      <c r="B30" s="65">
        <f t="shared" si="11"/>
        <v>0</v>
      </c>
      <c r="C30" s="313"/>
      <c r="D30" s="313"/>
      <c r="E30" s="313"/>
      <c r="F30" s="313"/>
      <c r="G30" s="313"/>
      <c r="H30" s="313"/>
      <c r="I30" s="54"/>
      <c r="J30" s="100">
        <f t="shared" si="12"/>
        <v>0</v>
      </c>
      <c r="K30" s="313"/>
      <c r="L30" s="313"/>
      <c r="M30" s="313"/>
      <c r="N30" s="313"/>
      <c r="O30" s="313"/>
      <c r="P30" s="313"/>
      <c r="Q30" s="54"/>
      <c r="S30" s="432" t="str">
        <f t="shared" si="13"/>
        <v/>
      </c>
      <c r="T30" s="432" t="str">
        <f t="shared" si="14"/>
        <v/>
      </c>
      <c r="U30" s="432" t="str">
        <f t="shared" si="15"/>
        <v/>
      </c>
      <c r="V30" s="432" t="str">
        <f t="shared" si="16"/>
        <v/>
      </c>
      <c r="W30" s="432" t="str">
        <f t="shared" si="17"/>
        <v/>
      </c>
      <c r="X30" s="432" t="str">
        <f t="shared" si="18"/>
        <v/>
      </c>
      <c r="Y30" s="432" t="str">
        <f t="shared" si="19"/>
        <v/>
      </c>
    </row>
    <row r="31" spans="1:25" ht="28.5" customHeight="1" x14ac:dyDescent="0.15">
      <c r="A31" s="64"/>
      <c r="B31" s="65">
        <f t="shared" si="11"/>
        <v>0</v>
      </c>
      <c r="C31" s="313"/>
      <c r="D31" s="313"/>
      <c r="E31" s="313"/>
      <c r="F31" s="313"/>
      <c r="G31" s="313"/>
      <c r="H31" s="313"/>
      <c r="I31" s="54"/>
      <c r="J31" s="100">
        <f t="shared" si="12"/>
        <v>0</v>
      </c>
      <c r="K31" s="313"/>
      <c r="L31" s="313"/>
      <c r="M31" s="313"/>
      <c r="N31" s="313"/>
      <c r="O31" s="313"/>
      <c r="P31" s="313"/>
      <c r="Q31" s="54"/>
      <c r="S31" s="432" t="str">
        <f t="shared" si="13"/>
        <v/>
      </c>
      <c r="T31" s="432" t="str">
        <f t="shared" si="14"/>
        <v/>
      </c>
      <c r="U31" s="432" t="str">
        <f t="shared" si="15"/>
        <v/>
      </c>
      <c r="V31" s="432" t="str">
        <f t="shared" si="16"/>
        <v/>
      </c>
      <c r="W31" s="432" t="str">
        <f t="shared" si="17"/>
        <v/>
      </c>
      <c r="X31" s="432" t="str">
        <f t="shared" si="18"/>
        <v/>
      </c>
      <c r="Y31" s="432" t="str">
        <f t="shared" si="19"/>
        <v/>
      </c>
    </row>
    <row r="32" spans="1:25" ht="28.5" customHeight="1" x14ac:dyDescent="0.15">
      <c r="A32" s="64"/>
      <c r="B32" s="65">
        <f t="shared" si="11"/>
        <v>0</v>
      </c>
      <c r="C32" s="313"/>
      <c r="D32" s="313"/>
      <c r="E32" s="313"/>
      <c r="F32" s="313"/>
      <c r="G32" s="313"/>
      <c r="H32" s="313"/>
      <c r="I32" s="54"/>
      <c r="J32" s="100">
        <f t="shared" si="12"/>
        <v>0</v>
      </c>
      <c r="K32" s="313"/>
      <c r="L32" s="313"/>
      <c r="M32" s="313"/>
      <c r="N32" s="313"/>
      <c r="O32" s="313"/>
      <c r="P32" s="313"/>
      <c r="Q32" s="54"/>
      <c r="S32" s="432" t="str">
        <f t="shared" si="13"/>
        <v/>
      </c>
      <c r="T32" s="432" t="str">
        <f t="shared" si="14"/>
        <v/>
      </c>
      <c r="U32" s="432" t="str">
        <f t="shared" si="15"/>
        <v/>
      </c>
      <c r="V32" s="432" t="str">
        <f t="shared" si="16"/>
        <v/>
      </c>
      <c r="W32" s="432" t="str">
        <f t="shared" si="17"/>
        <v/>
      </c>
      <c r="X32" s="432" t="str">
        <f t="shared" si="18"/>
        <v/>
      </c>
      <c r="Y32" s="432" t="str">
        <f t="shared" si="19"/>
        <v/>
      </c>
    </row>
    <row r="33" spans="1:25" ht="28.5" customHeight="1" x14ac:dyDescent="0.15">
      <c r="A33" s="64"/>
      <c r="B33" s="65">
        <f t="shared" si="11"/>
        <v>0</v>
      </c>
      <c r="C33" s="313"/>
      <c r="D33" s="313"/>
      <c r="E33" s="313"/>
      <c r="F33" s="313"/>
      <c r="G33" s="313"/>
      <c r="H33" s="313"/>
      <c r="I33" s="54"/>
      <c r="J33" s="100">
        <f t="shared" si="12"/>
        <v>0</v>
      </c>
      <c r="K33" s="313"/>
      <c r="L33" s="313"/>
      <c r="M33" s="313"/>
      <c r="N33" s="313"/>
      <c r="O33" s="313"/>
      <c r="P33" s="313"/>
      <c r="Q33" s="54"/>
      <c r="S33" s="432" t="str">
        <f t="shared" si="13"/>
        <v/>
      </c>
      <c r="T33" s="432" t="str">
        <f t="shared" si="14"/>
        <v/>
      </c>
      <c r="U33" s="432" t="str">
        <f t="shared" si="15"/>
        <v/>
      </c>
      <c r="V33" s="432" t="str">
        <f t="shared" si="16"/>
        <v/>
      </c>
      <c r="W33" s="432" t="str">
        <f t="shared" si="17"/>
        <v/>
      </c>
      <c r="X33" s="432" t="str">
        <f t="shared" si="18"/>
        <v/>
      </c>
      <c r="Y33" s="432" t="str">
        <f t="shared" si="19"/>
        <v/>
      </c>
    </row>
    <row r="34" spans="1:25" ht="28.5" customHeight="1" x14ac:dyDescent="0.15">
      <c r="A34" s="64"/>
      <c r="B34" s="65">
        <f t="shared" si="11"/>
        <v>0</v>
      </c>
      <c r="C34" s="313"/>
      <c r="D34" s="313"/>
      <c r="E34" s="313"/>
      <c r="F34" s="313"/>
      <c r="G34" s="313"/>
      <c r="H34" s="313"/>
      <c r="I34" s="54"/>
      <c r="J34" s="100">
        <f t="shared" si="12"/>
        <v>0</v>
      </c>
      <c r="K34" s="313"/>
      <c r="L34" s="313"/>
      <c r="M34" s="313"/>
      <c r="N34" s="313"/>
      <c r="O34" s="313"/>
      <c r="P34" s="313"/>
      <c r="Q34" s="54"/>
      <c r="S34" s="432" t="str">
        <f t="shared" si="13"/>
        <v/>
      </c>
      <c r="T34" s="432" t="str">
        <f t="shared" si="14"/>
        <v/>
      </c>
      <c r="U34" s="432" t="str">
        <f t="shared" si="15"/>
        <v/>
      </c>
      <c r="V34" s="432" t="str">
        <f t="shared" si="16"/>
        <v/>
      </c>
      <c r="W34" s="432" t="str">
        <f t="shared" si="17"/>
        <v/>
      </c>
      <c r="X34" s="432" t="str">
        <f t="shared" si="18"/>
        <v/>
      </c>
      <c r="Y34" s="432" t="str">
        <f t="shared" si="19"/>
        <v/>
      </c>
    </row>
    <row r="35" spans="1:25" ht="28.5" customHeight="1" x14ac:dyDescent="0.15">
      <c r="A35" s="64"/>
      <c r="B35" s="65">
        <f t="shared" si="11"/>
        <v>0</v>
      </c>
      <c r="C35" s="313"/>
      <c r="D35" s="313"/>
      <c r="E35" s="313"/>
      <c r="F35" s="313"/>
      <c r="G35" s="313"/>
      <c r="H35" s="313"/>
      <c r="I35" s="54"/>
      <c r="J35" s="100">
        <f t="shared" si="12"/>
        <v>0</v>
      </c>
      <c r="K35" s="313"/>
      <c r="L35" s="313"/>
      <c r="M35" s="313"/>
      <c r="N35" s="313"/>
      <c r="O35" s="313"/>
      <c r="P35" s="313"/>
      <c r="Q35" s="54"/>
      <c r="S35" s="432" t="str">
        <f t="shared" si="13"/>
        <v/>
      </c>
      <c r="T35" s="432" t="str">
        <f t="shared" si="14"/>
        <v/>
      </c>
      <c r="U35" s="432" t="str">
        <f t="shared" si="15"/>
        <v/>
      </c>
      <c r="V35" s="432" t="str">
        <f t="shared" si="16"/>
        <v/>
      </c>
      <c r="W35" s="432" t="str">
        <f t="shared" si="17"/>
        <v/>
      </c>
      <c r="X35" s="432" t="str">
        <f t="shared" si="18"/>
        <v/>
      </c>
      <c r="Y35" s="432" t="str">
        <f t="shared" si="19"/>
        <v/>
      </c>
    </row>
    <row r="36" spans="1:25" ht="28.5" customHeight="1" thickBot="1" x14ac:dyDescent="0.2">
      <c r="A36" s="66"/>
      <c r="B36" s="172">
        <f t="shared" si="11"/>
        <v>0</v>
      </c>
      <c r="C36" s="42"/>
      <c r="D36" s="42"/>
      <c r="E36" s="42"/>
      <c r="F36" s="42"/>
      <c r="G36" s="42"/>
      <c r="H36" s="42"/>
      <c r="I36" s="51"/>
      <c r="J36" s="187">
        <f t="shared" si="12"/>
        <v>0</v>
      </c>
      <c r="K36" s="42"/>
      <c r="L36" s="42"/>
      <c r="M36" s="42"/>
      <c r="N36" s="42"/>
      <c r="O36" s="42"/>
      <c r="P36" s="42"/>
      <c r="Q36" s="51"/>
      <c r="R36" s="434"/>
      <c r="S36" s="432" t="str">
        <f t="shared" si="13"/>
        <v/>
      </c>
      <c r="T36" s="432" t="str">
        <f t="shared" si="14"/>
        <v/>
      </c>
      <c r="U36" s="432" t="str">
        <f t="shared" si="15"/>
        <v/>
      </c>
      <c r="V36" s="432" t="str">
        <f t="shared" si="16"/>
        <v/>
      </c>
      <c r="W36" s="432" t="str">
        <f t="shared" si="17"/>
        <v/>
      </c>
      <c r="X36" s="432" t="str">
        <f t="shared" si="18"/>
        <v/>
      </c>
      <c r="Y36" s="432" t="str">
        <f t="shared" si="19"/>
        <v/>
      </c>
    </row>
    <row r="38" spans="1:25" ht="28.5" customHeight="1" thickBot="1" x14ac:dyDescent="0.2">
      <c r="A38" s="595" t="s">
        <v>255</v>
      </c>
      <c r="B38" s="595"/>
      <c r="C38" s="595"/>
      <c r="D38" s="595"/>
      <c r="E38" s="595"/>
      <c r="F38" s="595"/>
      <c r="N38" s="542" t="s">
        <v>136</v>
      </c>
      <c r="O38" s="542"/>
      <c r="P38" s="542"/>
    </row>
    <row r="39" spans="1:25" ht="28.5" customHeight="1" x14ac:dyDescent="0.15">
      <c r="A39" s="552" t="s">
        <v>224</v>
      </c>
      <c r="B39" s="550" t="s">
        <v>154</v>
      </c>
      <c r="C39" s="550"/>
      <c r="D39" s="550"/>
      <c r="E39" s="550"/>
      <c r="F39" s="550"/>
      <c r="G39" s="550"/>
      <c r="H39" s="550"/>
      <c r="I39" s="550"/>
      <c r="J39" s="599"/>
      <c r="K39" s="591" t="s">
        <v>153</v>
      </c>
      <c r="L39" s="550"/>
      <c r="M39" s="550"/>
      <c r="N39" s="550"/>
      <c r="O39" s="550"/>
      <c r="P39" s="551"/>
    </row>
    <row r="40" spans="1:25" ht="28.5" customHeight="1" x14ac:dyDescent="0.15">
      <c r="A40" s="582"/>
      <c r="B40" s="596" t="s">
        <v>243</v>
      </c>
      <c r="C40" s="596"/>
      <c r="D40" s="596"/>
      <c r="E40" s="596" t="s">
        <v>126</v>
      </c>
      <c r="F40" s="596"/>
      <c r="G40" s="596"/>
      <c r="H40" s="596" t="s">
        <v>124</v>
      </c>
      <c r="I40" s="596"/>
      <c r="J40" s="600"/>
      <c r="K40" s="589" t="s">
        <v>243</v>
      </c>
      <c r="L40" s="601" t="s">
        <v>244</v>
      </c>
      <c r="M40" s="602" t="s">
        <v>125</v>
      </c>
      <c r="N40" s="601" t="s">
        <v>208</v>
      </c>
      <c r="O40" s="596" t="s">
        <v>209</v>
      </c>
      <c r="P40" s="587" t="s">
        <v>239</v>
      </c>
    </row>
    <row r="41" spans="1:25" ht="28.5" customHeight="1" thickBot="1" x14ac:dyDescent="0.2">
      <c r="A41" s="553"/>
      <c r="B41" s="327" t="s">
        <v>240</v>
      </c>
      <c r="C41" s="327" t="s">
        <v>241</v>
      </c>
      <c r="D41" s="327" t="s">
        <v>243</v>
      </c>
      <c r="E41" s="327" t="s">
        <v>240</v>
      </c>
      <c r="F41" s="327" t="s">
        <v>241</v>
      </c>
      <c r="G41" s="327" t="s">
        <v>243</v>
      </c>
      <c r="H41" s="327" t="s">
        <v>240</v>
      </c>
      <c r="I41" s="327" t="s">
        <v>241</v>
      </c>
      <c r="J41" s="106" t="s">
        <v>243</v>
      </c>
      <c r="K41" s="590"/>
      <c r="L41" s="584"/>
      <c r="M41" s="584"/>
      <c r="N41" s="584"/>
      <c r="O41" s="597"/>
      <c r="P41" s="588"/>
      <c r="R41" s="432" t="s">
        <v>357</v>
      </c>
    </row>
    <row r="42" spans="1:25" ht="28.5" customHeight="1" thickTop="1" x14ac:dyDescent="0.15">
      <c r="A42" s="61" t="s">
        <v>243</v>
      </c>
      <c r="B42" s="62">
        <f>SUM(B43:B72)</f>
        <v>196</v>
      </c>
      <c r="C42" s="62">
        <f>SUM(C43:C72)</f>
        <v>382</v>
      </c>
      <c r="D42" s="62">
        <f t="shared" ref="D42:D56" si="20">SUM(B42:C42)</f>
        <v>578</v>
      </c>
      <c r="E42" s="62">
        <f>SUM(E43:E72)</f>
        <v>62</v>
      </c>
      <c r="F42" s="62">
        <f>SUM(F43:F72)</f>
        <v>68</v>
      </c>
      <c r="G42" s="62">
        <f t="shared" ref="G42:G56" si="21">SUM(E42:F42)</f>
        <v>130</v>
      </c>
      <c r="H42" s="62">
        <f>SUM(H43:H72)</f>
        <v>134</v>
      </c>
      <c r="I42" s="62">
        <f>SUM(I43:I72)</f>
        <v>314</v>
      </c>
      <c r="J42" s="112">
        <f t="shared" ref="J42:J56" si="22">SUM(H42:I42)</f>
        <v>448</v>
      </c>
      <c r="K42" s="96">
        <f t="shared" ref="K42:K56" si="23">SUM(L42:P42)</f>
        <v>578</v>
      </c>
      <c r="L42" s="62">
        <f>SUM(L43:L72)</f>
        <v>11</v>
      </c>
      <c r="M42" s="62">
        <f>SUM(M43:M72)</f>
        <v>19</v>
      </c>
      <c r="N42" s="62">
        <f>SUM(N43:N72)</f>
        <v>547</v>
      </c>
      <c r="O42" s="62">
        <f>SUM(O43:O72)</f>
        <v>0</v>
      </c>
      <c r="P42" s="63">
        <f>SUM(P43:P72)</f>
        <v>1</v>
      </c>
      <c r="R42" s="438" t="str">
        <f t="shared" ref="R42:R72" si="24">IF(J6=D42,"","오류")</f>
        <v/>
      </c>
      <c r="S42" s="438" t="str">
        <f t="shared" ref="S42:S72" si="25">IF(D42=K42,"","오류")</f>
        <v/>
      </c>
    </row>
    <row r="43" spans="1:25" ht="28.5" customHeight="1" x14ac:dyDescent="0.15">
      <c r="A43" s="64" t="s">
        <v>395</v>
      </c>
      <c r="B43" s="65">
        <f t="shared" ref="B43:B56" si="26">SUM(E43,H43)</f>
        <v>21</v>
      </c>
      <c r="C43" s="65">
        <f t="shared" ref="C43:C56" si="27">SUM(F43,I43)</f>
        <v>45</v>
      </c>
      <c r="D43" s="297">
        <f t="shared" si="20"/>
        <v>66</v>
      </c>
      <c r="E43" s="312">
        <v>0</v>
      </c>
      <c r="F43" s="312">
        <v>12</v>
      </c>
      <c r="G43" s="67">
        <f t="shared" si="21"/>
        <v>12</v>
      </c>
      <c r="H43" s="312">
        <v>21</v>
      </c>
      <c r="I43" s="312">
        <v>33</v>
      </c>
      <c r="J43" s="109">
        <f t="shared" si="22"/>
        <v>54</v>
      </c>
      <c r="K43" s="100">
        <f t="shared" si="23"/>
        <v>66</v>
      </c>
      <c r="L43" s="312">
        <v>0</v>
      </c>
      <c r="M43" s="312">
        <v>0</v>
      </c>
      <c r="N43" s="312">
        <v>66</v>
      </c>
      <c r="O43" s="312">
        <v>0</v>
      </c>
      <c r="P43" s="314">
        <v>0</v>
      </c>
      <c r="R43" s="438" t="str">
        <f t="shared" si="24"/>
        <v/>
      </c>
      <c r="S43" s="438" t="str">
        <f t="shared" si="25"/>
        <v/>
      </c>
    </row>
    <row r="44" spans="1:25" ht="28.5" customHeight="1" x14ac:dyDescent="0.15">
      <c r="A44" s="64" t="s">
        <v>396</v>
      </c>
      <c r="B44" s="65">
        <f t="shared" si="26"/>
        <v>0</v>
      </c>
      <c r="C44" s="65">
        <f t="shared" si="27"/>
        <v>20</v>
      </c>
      <c r="D44" s="297">
        <f t="shared" si="20"/>
        <v>20</v>
      </c>
      <c r="E44" s="313">
        <v>0</v>
      </c>
      <c r="F44" s="313">
        <v>0</v>
      </c>
      <c r="G44" s="67">
        <f t="shared" si="21"/>
        <v>0</v>
      </c>
      <c r="H44" s="313">
        <v>0</v>
      </c>
      <c r="I44" s="313">
        <v>20</v>
      </c>
      <c r="J44" s="109">
        <f t="shared" si="22"/>
        <v>20</v>
      </c>
      <c r="K44" s="296">
        <f t="shared" si="23"/>
        <v>20</v>
      </c>
      <c r="L44" s="313">
        <v>0</v>
      </c>
      <c r="M44" s="313">
        <v>0</v>
      </c>
      <c r="N44" s="313">
        <v>20</v>
      </c>
      <c r="O44" s="313">
        <v>0</v>
      </c>
      <c r="P44" s="54">
        <v>0</v>
      </c>
      <c r="R44" s="438" t="str">
        <f t="shared" si="24"/>
        <v/>
      </c>
      <c r="S44" s="438" t="str">
        <f t="shared" si="25"/>
        <v/>
      </c>
    </row>
    <row r="45" spans="1:25" ht="28.5" customHeight="1" x14ac:dyDescent="0.15">
      <c r="A45" s="64" t="s">
        <v>397</v>
      </c>
      <c r="B45" s="65">
        <f t="shared" si="26"/>
        <v>2</v>
      </c>
      <c r="C45" s="65">
        <f t="shared" si="27"/>
        <v>13</v>
      </c>
      <c r="D45" s="297">
        <f t="shared" si="20"/>
        <v>15</v>
      </c>
      <c r="E45" s="313">
        <v>0</v>
      </c>
      <c r="F45" s="313">
        <v>2</v>
      </c>
      <c r="G45" s="67">
        <f t="shared" si="21"/>
        <v>2</v>
      </c>
      <c r="H45" s="313">
        <v>2</v>
      </c>
      <c r="I45" s="313">
        <v>11</v>
      </c>
      <c r="J45" s="109">
        <f t="shared" si="22"/>
        <v>13</v>
      </c>
      <c r="K45" s="296">
        <f t="shared" si="23"/>
        <v>15</v>
      </c>
      <c r="L45" s="313">
        <v>8</v>
      </c>
      <c r="M45" s="313">
        <v>0</v>
      </c>
      <c r="N45" s="313">
        <v>7</v>
      </c>
      <c r="O45" s="313">
        <v>0</v>
      </c>
      <c r="P45" s="54">
        <v>0</v>
      </c>
      <c r="R45" s="438" t="str">
        <f t="shared" si="24"/>
        <v/>
      </c>
      <c r="S45" s="438" t="str">
        <f t="shared" si="25"/>
        <v/>
      </c>
    </row>
    <row r="46" spans="1:25" ht="28.5" customHeight="1" x14ac:dyDescent="0.15">
      <c r="A46" s="64" t="s">
        <v>398</v>
      </c>
      <c r="B46" s="65">
        <f t="shared" si="26"/>
        <v>46</v>
      </c>
      <c r="C46" s="65">
        <f t="shared" si="27"/>
        <v>21</v>
      </c>
      <c r="D46" s="297">
        <f t="shared" si="20"/>
        <v>67</v>
      </c>
      <c r="E46" s="313">
        <v>30</v>
      </c>
      <c r="F46" s="313">
        <v>10</v>
      </c>
      <c r="G46" s="67">
        <f t="shared" si="21"/>
        <v>40</v>
      </c>
      <c r="H46" s="313">
        <v>16</v>
      </c>
      <c r="I46" s="313">
        <v>11</v>
      </c>
      <c r="J46" s="109">
        <f t="shared" si="22"/>
        <v>27</v>
      </c>
      <c r="K46" s="296">
        <f t="shared" si="23"/>
        <v>67</v>
      </c>
      <c r="L46" s="313">
        <v>0</v>
      </c>
      <c r="M46" s="313">
        <v>14</v>
      </c>
      <c r="N46" s="313">
        <v>53</v>
      </c>
      <c r="O46" s="313">
        <v>0</v>
      </c>
      <c r="P46" s="54">
        <v>0</v>
      </c>
      <c r="R46" s="438" t="str">
        <f t="shared" si="24"/>
        <v/>
      </c>
      <c r="S46" s="438" t="str">
        <f t="shared" si="25"/>
        <v/>
      </c>
    </row>
    <row r="47" spans="1:25" ht="28.5" customHeight="1" x14ac:dyDescent="0.15">
      <c r="A47" s="64" t="s">
        <v>399</v>
      </c>
      <c r="B47" s="65">
        <f t="shared" si="26"/>
        <v>62</v>
      </c>
      <c r="C47" s="65">
        <f t="shared" si="27"/>
        <v>166</v>
      </c>
      <c r="D47" s="297">
        <f t="shared" si="20"/>
        <v>228</v>
      </c>
      <c r="E47" s="313">
        <v>22</v>
      </c>
      <c r="F47" s="313">
        <v>26</v>
      </c>
      <c r="G47" s="67">
        <f t="shared" si="21"/>
        <v>48</v>
      </c>
      <c r="H47" s="313">
        <v>40</v>
      </c>
      <c r="I47" s="313">
        <v>140</v>
      </c>
      <c r="J47" s="109">
        <f t="shared" si="22"/>
        <v>180</v>
      </c>
      <c r="K47" s="296">
        <f t="shared" si="23"/>
        <v>228</v>
      </c>
      <c r="L47" s="313">
        <v>3</v>
      </c>
      <c r="M47" s="313">
        <v>0</v>
      </c>
      <c r="N47" s="313">
        <v>225</v>
      </c>
      <c r="O47" s="313">
        <v>0</v>
      </c>
      <c r="P47" s="54">
        <v>0</v>
      </c>
      <c r="R47" s="438" t="str">
        <f t="shared" si="24"/>
        <v/>
      </c>
      <c r="S47" s="438" t="str">
        <f t="shared" si="25"/>
        <v/>
      </c>
    </row>
    <row r="48" spans="1:25" ht="28.5" customHeight="1" x14ac:dyDescent="0.15">
      <c r="A48" s="64" t="s">
        <v>400</v>
      </c>
      <c r="B48" s="65">
        <f t="shared" si="26"/>
        <v>1</v>
      </c>
      <c r="C48" s="65">
        <f t="shared" si="27"/>
        <v>4</v>
      </c>
      <c r="D48" s="67">
        <f t="shared" si="20"/>
        <v>5</v>
      </c>
      <c r="E48" s="313">
        <v>0</v>
      </c>
      <c r="F48" s="313">
        <v>0</v>
      </c>
      <c r="G48" s="67">
        <f t="shared" si="21"/>
        <v>0</v>
      </c>
      <c r="H48" s="313">
        <v>1</v>
      </c>
      <c r="I48" s="313">
        <v>4</v>
      </c>
      <c r="J48" s="109">
        <f t="shared" si="22"/>
        <v>5</v>
      </c>
      <c r="K48" s="100">
        <f t="shared" si="23"/>
        <v>5</v>
      </c>
      <c r="L48" s="313">
        <v>0</v>
      </c>
      <c r="M48" s="313">
        <v>0</v>
      </c>
      <c r="N48" s="313">
        <v>4</v>
      </c>
      <c r="O48" s="313">
        <v>0</v>
      </c>
      <c r="P48" s="54">
        <v>1</v>
      </c>
      <c r="R48" s="438" t="str">
        <f t="shared" si="24"/>
        <v/>
      </c>
      <c r="S48" s="438" t="str">
        <f t="shared" si="25"/>
        <v/>
      </c>
    </row>
    <row r="49" spans="1:19" ht="28.5" customHeight="1" x14ac:dyDescent="0.15">
      <c r="A49" s="64" t="s">
        <v>401</v>
      </c>
      <c r="B49" s="65">
        <f t="shared" si="26"/>
        <v>23</v>
      </c>
      <c r="C49" s="65">
        <f t="shared" si="27"/>
        <v>31</v>
      </c>
      <c r="D49" s="67">
        <f t="shared" si="20"/>
        <v>54</v>
      </c>
      <c r="E49" s="313">
        <v>3</v>
      </c>
      <c r="F49" s="313">
        <v>6</v>
      </c>
      <c r="G49" s="67">
        <f t="shared" si="21"/>
        <v>9</v>
      </c>
      <c r="H49" s="313">
        <v>20</v>
      </c>
      <c r="I49" s="313">
        <v>25</v>
      </c>
      <c r="J49" s="109">
        <f t="shared" si="22"/>
        <v>45</v>
      </c>
      <c r="K49" s="100">
        <f t="shared" si="23"/>
        <v>54</v>
      </c>
      <c r="L49" s="313">
        <v>0</v>
      </c>
      <c r="M49" s="313">
        <v>0</v>
      </c>
      <c r="N49" s="313">
        <v>54</v>
      </c>
      <c r="O49" s="313">
        <v>0</v>
      </c>
      <c r="P49" s="54">
        <v>0</v>
      </c>
      <c r="R49" s="438" t="str">
        <f t="shared" si="24"/>
        <v/>
      </c>
      <c r="S49" s="438" t="str">
        <f t="shared" si="25"/>
        <v/>
      </c>
    </row>
    <row r="50" spans="1:19" ht="28.5" customHeight="1" x14ac:dyDescent="0.15">
      <c r="A50" s="64" t="s">
        <v>402</v>
      </c>
      <c r="B50" s="65">
        <f t="shared" si="26"/>
        <v>0</v>
      </c>
      <c r="C50" s="65">
        <f t="shared" si="27"/>
        <v>0</v>
      </c>
      <c r="D50" s="67">
        <f t="shared" si="20"/>
        <v>0</v>
      </c>
      <c r="E50" s="313">
        <v>0</v>
      </c>
      <c r="F50" s="313">
        <v>0</v>
      </c>
      <c r="G50" s="67">
        <f t="shared" si="21"/>
        <v>0</v>
      </c>
      <c r="H50" s="313">
        <v>0</v>
      </c>
      <c r="I50" s="313">
        <v>0</v>
      </c>
      <c r="J50" s="109">
        <f t="shared" si="22"/>
        <v>0</v>
      </c>
      <c r="K50" s="100">
        <f t="shared" si="23"/>
        <v>0</v>
      </c>
      <c r="L50" s="313">
        <v>0</v>
      </c>
      <c r="M50" s="313">
        <v>0</v>
      </c>
      <c r="N50" s="313">
        <v>0</v>
      </c>
      <c r="O50" s="313">
        <v>0</v>
      </c>
      <c r="P50" s="54">
        <v>0</v>
      </c>
      <c r="R50" s="438" t="str">
        <f t="shared" si="24"/>
        <v/>
      </c>
      <c r="S50" s="438" t="str">
        <f t="shared" si="25"/>
        <v/>
      </c>
    </row>
    <row r="51" spans="1:19" ht="28.5" customHeight="1" x14ac:dyDescent="0.15">
      <c r="A51" s="64" t="s">
        <v>403</v>
      </c>
      <c r="B51" s="65">
        <f t="shared" si="26"/>
        <v>19</v>
      </c>
      <c r="C51" s="65">
        <f t="shared" si="27"/>
        <v>59</v>
      </c>
      <c r="D51" s="297">
        <f t="shared" si="20"/>
        <v>78</v>
      </c>
      <c r="E51" s="313">
        <v>7</v>
      </c>
      <c r="F51" s="313">
        <v>12</v>
      </c>
      <c r="G51" s="67">
        <f t="shared" si="21"/>
        <v>19</v>
      </c>
      <c r="H51" s="313">
        <v>12</v>
      </c>
      <c r="I51" s="313">
        <v>47</v>
      </c>
      <c r="J51" s="109">
        <f t="shared" si="22"/>
        <v>59</v>
      </c>
      <c r="K51" s="296">
        <f t="shared" si="23"/>
        <v>78</v>
      </c>
      <c r="L51" s="313">
        <v>0</v>
      </c>
      <c r="M51" s="313">
        <v>0</v>
      </c>
      <c r="N51" s="313">
        <v>78</v>
      </c>
      <c r="O51" s="313">
        <v>0</v>
      </c>
      <c r="P51" s="54">
        <v>0</v>
      </c>
      <c r="R51" s="438" t="str">
        <f t="shared" si="24"/>
        <v/>
      </c>
      <c r="S51" s="438" t="str">
        <f t="shared" si="25"/>
        <v/>
      </c>
    </row>
    <row r="52" spans="1:19" ht="28.5" customHeight="1" x14ac:dyDescent="0.15">
      <c r="A52" s="64" t="s">
        <v>404</v>
      </c>
      <c r="B52" s="65">
        <f t="shared" si="26"/>
        <v>0</v>
      </c>
      <c r="C52" s="65">
        <f t="shared" si="27"/>
        <v>1</v>
      </c>
      <c r="D52" s="67">
        <f t="shared" si="20"/>
        <v>1</v>
      </c>
      <c r="E52" s="313">
        <v>0</v>
      </c>
      <c r="F52" s="313">
        <v>0</v>
      </c>
      <c r="G52" s="67">
        <f t="shared" si="21"/>
        <v>0</v>
      </c>
      <c r="H52" s="313">
        <v>0</v>
      </c>
      <c r="I52" s="313">
        <v>1</v>
      </c>
      <c r="J52" s="109">
        <f t="shared" si="22"/>
        <v>1</v>
      </c>
      <c r="K52" s="100">
        <f t="shared" si="23"/>
        <v>1</v>
      </c>
      <c r="L52" s="313">
        <v>0</v>
      </c>
      <c r="M52" s="313">
        <v>0</v>
      </c>
      <c r="N52" s="313">
        <v>1</v>
      </c>
      <c r="O52" s="313">
        <v>0</v>
      </c>
      <c r="P52" s="54">
        <v>0</v>
      </c>
      <c r="R52" s="438" t="str">
        <f t="shared" si="24"/>
        <v/>
      </c>
      <c r="S52" s="438" t="str">
        <f t="shared" si="25"/>
        <v/>
      </c>
    </row>
    <row r="53" spans="1:19" ht="28.5" customHeight="1" x14ac:dyDescent="0.15">
      <c r="A53" s="64" t="s">
        <v>405</v>
      </c>
      <c r="B53" s="65">
        <f t="shared" si="26"/>
        <v>22</v>
      </c>
      <c r="C53" s="65">
        <f t="shared" si="27"/>
        <v>22</v>
      </c>
      <c r="D53" s="67">
        <f t="shared" si="20"/>
        <v>44</v>
      </c>
      <c r="E53" s="313">
        <v>0</v>
      </c>
      <c r="F53" s="313">
        <v>0</v>
      </c>
      <c r="G53" s="67">
        <f t="shared" si="21"/>
        <v>0</v>
      </c>
      <c r="H53" s="313">
        <v>22</v>
      </c>
      <c r="I53" s="313">
        <v>22</v>
      </c>
      <c r="J53" s="109">
        <f t="shared" si="22"/>
        <v>44</v>
      </c>
      <c r="K53" s="100">
        <f t="shared" si="23"/>
        <v>44</v>
      </c>
      <c r="L53" s="313">
        <v>0</v>
      </c>
      <c r="M53" s="313">
        <v>5</v>
      </c>
      <c r="N53" s="313">
        <v>39</v>
      </c>
      <c r="O53" s="313">
        <v>0</v>
      </c>
      <c r="P53" s="54">
        <v>0</v>
      </c>
      <c r="R53" s="438" t="str">
        <f t="shared" si="24"/>
        <v/>
      </c>
      <c r="S53" s="438" t="str">
        <f t="shared" si="25"/>
        <v/>
      </c>
    </row>
    <row r="54" spans="1:19" ht="28.5" customHeight="1" x14ac:dyDescent="0.15">
      <c r="A54" s="64"/>
      <c r="B54" s="65">
        <f t="shared" si="26"/>
        <v>0</v>
      </c>
      <c r="C54" s="65">
        <f t="shared" si="27"/>
        <v>0</v>
      </c>
      <c r="D54" s="67">
        <f t="shared" si="20"/>
        <v>0</v>
      </c>
      <c r="E54" s="313"/>
      <c r="F54" s="313"/>
      <c r="G54" s="67">
        <f t="shared" si="21"/>
        <v>0</v>
      </c>
      <c r="H54" s="313"/>
      <c r="I54" s="313"/>
      <c r="J54" s="109">
        <f t="shared" si="22"/>
        <v>0</v>
      </c>
      <c r="K54" s="100">
        <f t="shared" si="23"/>
        <v>0</v>
      </c>
      <c r="L54" s="313"/>
      <c r="M54" s="313"/>
      <c r="N54" s="313"/>
      <c r="O54" s="313"/>
      <c r="P54" s="54"/>
      <c r="R54" s="438" t="str">
        <f t="shared" si="24"/>
        <v/>
      </c>
      <c r="S54" s="438" t="str">
        <f t="shared" si="25"/>
        <v/>
      </c>
    </row>
    <row r="55" spans="1:19" ht="28.5" customHeight="1" x14ac:dyDescent="0.15">
      <c r="A55" s="64"/>
      <c r="B55" s="65">
        <f t="shared" si="26"/>
        <v>0</v>
      </c>
      <c r="C55" s="65">
        <f t="shared" si="27"/>
        <v>0</v>
      </c>
      <c r="D55" s="67">
        <f t="shared" si="20"/>
        <v>0</v>
      </c>
      <c r="E55" s="313"/>
      <c r="F55" s="313"/>
      <c r="G55" s="67">
        <f t="shared" si="21"/>
        <v>0</v>
      </c>
      <c r="H55" s="313"/>
      <c r="I55" s="313"/>
      <c r="J55" s="109">
        <f t="shared" si="22"/>
        <v>0</v>
      </c>
      <c r="K55" s="100">
        <f t="shared" si="23"/>
        <v>0</v>
      </c>
      <c r="L55" s="313"/>
      <c r="M55" s="313"/>
      <c r="N55" s="313"/>
      <c r="O55" s="313"/>
      <c r="P55" s="54"/>
      <c r="R55" s="438" t="str">
        <f t="shared" si="24"/>
        <v/>
      </c>
      <c r="S55" s="438" t="str">
        <f t="shared" si="25"/>
        <v/>
      </c>
    </row>
    <row r="56" spans="1:19" ht="28.5" customHeight="1" x14ac:dyDescent="0.15">
      <c r="A56" s="64"/>
      <c r="B56" s="65">
        <f t="shared" si="26"/>
        <v>0</v>
      </c>
      <c r="C56" s="65">
        <f t="shared" si="27"/>
        <v>0</v>
      </c>
      <c r="D56" s="67">
        <f t="shared" si="20"/>
        <v>0</v>
      </c>
      <c r="E56" s="313"/>
      <c r="F56" s="313"/>
      <c r="G56" s="67">
        <f t="shared" si="21"/>
        <v>0</v>
      </c>
      <c r="H56" s="313"/>
      <c r="I56" s="313"/>
      <c r="J56" s="109">
        <f t="shared" si="22"/>
        <v>0</v>
      </c>
      <c r="K56" s="100">
        <f t="shared" si="23"/>
        <v>0</v>
      </c>
      <c r="L56" s="313"/>
      <c r="M56" s="313"/>
      <c r="N56" s="313"/>
      <c r="O56" s="313"/>
      <c r="P56" s="54"/>
      <c r="R56" s="438" t="str">
        <f t="shared" si="24"/>
        <v/>
      </c>
      <c r="S56" s="438" t="str">
        <f t="shared" si="25"/>
        <v/>
      </c>
    </row>
    <row r="57" spans="1:19" ht="28.5" customHeight="1" x14ac:dyDescent="0.15">
      <c r="A57" s="64"/>
      <c r="B57" s="65">
        <f t="shared" ref="B57:B72" si="28">SUM(E57,H57)</f>
        <v>0</v>
      </c>
      <c r="C57" s="65">
        <f t="shared" ref="C57:C72" si="29">SUM(F57,I57)</f>
        <v>0</v>
      </c>
      <c r="D57" s="67">
        <f t="shared" ref="D57:D72" si="30">SUM(B57:C57)</f>
        <v>0</v>
      </c>
      <c r="E57" s="313"/>
      <c r="F57" s="313"/>
      <c r="G57" s="67">
        <f t="shared" ref="G57:G72" si="31">SUM(E57:F57)</f>
        <v>0</v>
      </c>
      <c r="H57" s="313"/>
      <c r="I57" s="313"/>
      <c r="J57" s="109">
        <f t="shared" ref="J57:J72" si="32">SUM(H57:I57)</f>
        <v>0</v>
      </c>
      <c r="K57" s="100">
        <f t="shared" ref="K57:K72" si="33">SUM(L57:P57)</f>
        <v>0</v>
      </c>
      <c r="L57" s="313"/>
      <c r="M57" s="313"/>
      <c r="N57" s="313"/>
      <c r="O57" s="313"/>
      <c r="P57" s="54"/>
      <c r="R57" s="438" t="str">
        <f t="shared" si="24"/>
        <v/>
      </c>
      <c r="S57" s="438" t="str">
        <f t="shared" si="25"/>
        <v/>
      </c>
    </row>
    <row r="58" spans="1:19" ht="28.5" customHeight="1" x14ac:dyDescent="0.15">
      <c r="A58" s="64"/>
      <c r="B58" s="65">
        <f t="shared" si="28"/>
        <v>0</v>
      </c>
      <c r="C58" s="65">
        <f t="shared" si="29"/>
        <v>0</v>
      </c>
      <c r="D58" s="67">
        <f t="shared" si="30"/>
        <v>0</v>
      </c>
      <c r="E58" s="313"/>
      <c r="F58" s="313"/>
      <c r="G58" s="67">
        <f t="shared" si="31"/>
        <v>0</v>
      </c>
      <c r="H58" s="313"/>
      <c r="I58" s="313"/>
      <c r="J58" s="109">
        <f t="shared" si="32"/>
        <v>0</v>
      </c>
      <c r="K58" s="100">
        <f t="shared" si="33"/>
        <v>0</v>
      </c>
      <c r="L58" s="313"/>
      <c r="M58" s="313"/>
      <c r="N58" s="313"/>
      <c r="O58" s="313"/>
      <c r="P58" s="54"/>
      <c r="R58" s="438" t="str">
        <f t="shared" si="24"/>
        <v/>
      </c>
      <c r="S58" s="438" t="str">
        <f t="shared" si="25"/>
        <v/>
      </c>
    </row>
    <row r="59" spans="1:19" ht="28.5" customHeight="1" x14ac:dyDescent="0.15">
      <c r="A59" s="64"/>
      <c r="B59" s="65">
        <f t="shared" si="28"/>
        <v>0</v>
      </c>
      <c r="C59" s="65">
        <f t="shared" si="29"/>
        <v>0</v>
      </c>
      <c r="D59" s="67">
        <f t="shared" si="30"/>
        <v>0</v>
      </c>
      <c r="E59" s="313"/>
      <c r="F59" s="313"/>
      <c r="G59" s="67">
        <f t="shared" si="31"/>
        <v>0</v>
      </c>
      <c r="H59" s="313"/>
      <c r="I59" s="313"/>
      <c r="J59" s="109">
        <f t="shared" si="32"/>
        <v>0</v>
      </c>
      <c r="K59" s="100">
        <f t="shared" si="33"/>
        <v>0</v>
      </c>
      <c r="L59" s="313"/>
      <c r="M59" s="313"/>
      <c r="N59" s="313"/>
      <c r="O59" s="313"/>
      <c r="P59" s="54"/>
      <c r="R59" s="438" t="str">
        <f t="shared" si="24"/>
        <v/>
      </c>
      <c r="S59" s="438" t="str">
        <f t="shared" si="25"/>
        <v/>
      </c>
    </row>
    <row r="60" spans="1:19" ht="28.5" customHeight="1" x14ac:dyDescent="0.15">
      <c r="A60" s="64"/>
      <c r="B60" s="65">
        <f t="shared" si="28"/>
        <v>0</v>
      </c>
      <c r="C60" s="65">
        <f t="shared" si="29"/>
        <v>0</v>
      </c>
      <c r="D60" s="67">
        <f t="shared" si="30"/>
        <v>0</v>
      </c>
      <c r="E60" s="313"/>
      <c r="F60" s="313"/>
      <c r="G60" s="67">
        <f t="shared" si="31"/>
        <v>0</v>
      </c>
      <c r="H60" s="313"/>
      <c r="I60" s="313"/>
      <c r="J60" s="109">
        <f t="shared" si="32"/>
        <v>0</v>
      </c>
      <c r="K60" s="100">
        <f t="shared" si="33"/>
        <v>0</v>
      </c>
      <c r="L60" s="313"/>
      <c r="M60" s="313"/>
      <c r="N60" s="313"/>
      <c r="O60" s="313"/>
      <c r="P60" s="54"/>
      <c r="R60" s="438" t="str">
        <f t="shared" si="24"/>
        <v/>
      </c>
      <c r="S60" s="438" t="str">
        <f t="shared" si="25"/>
        <v/>
      </c>
    </row>
    <row r="61" spans="1:19" ht="28.5" customHeight="1" x14ac:dyDescent="0.15">
      <c r="A61" s="64"/>
      <c r="B61" s="65">
        <f t="shared" si="28"/>
        <v>0</v>
      </c>
      <c r="C61" s="65">
        <f t="shared" si="29"/>
        <v>0</v>
      </c>
      <c r="D61" s="67">
        <f t="shared" si="30"/>
        <v>0</v>
      </c>
      <c r="E61" s="313"/>
      <c r="F61" s="313"/>
      <c r="G61" s="67">
        <f t="shared" si="31"/>
        <v>0</v>
      </c>
      <c r="H61" s="313"/>
      <c r="I61" s="313"/>
      <c r="J61" s="109">
        <f t="shared" si="32"/>
        <v>0</v>
      </c>
      <c r="K61" s="100">
        <f t="shared" si="33"/>
        <v>0</v>
      </c>
      <c r="L61" s="313"/>
      <c r="M61" s="313"/>
      <c r="N61" s="313"/>
      <c r="O61" s="313"/>
      <c r="P61" s="54"/>
      <c r="R61" s="438" t="str">
        <f t="shared" si="24"/>
        <v/>
      </c>
      <c r="S61" s="438" t="str">
        <f t="shared" si="25"/>
        <v/>
      </c>
    </row>
    <row r="62" spans="1:19" ht="28.5" customHeight="1" x14ac:dyDescent="0.15">
      <c r="A62" s="64"/>
      <c r="B62" s="65">
        <f t="shared" si="28"/>
        <v>0</v>
      </c>
      <c r="C62" s="65">
        <f t="shared" si="29"/>
        <v>0</v>
      </c>
      <c r="D62" s="67">
        <f t="shared" si="30"/>
        <v>0</v>
      </c>
      <c r="E62" s="313"/>
      <c r="F62" s="313"/>
      <c r="G62" s="67">
        <f t="shared" si="31"/>
        <v>0</v>
      </c>
      <c r="H62" s="313"/>
      <c r="I62" s="313"/>
      <c r="J62" s="109">
        <f t="shared" si="32"/>
        <v>0</v>
      </c>
      <c r="K62" s="100">
        <f t="shared" si="33"/>
        <v>0</v>
      </c>
      <c r="L62" s="313"/>
      <c r="M62" s="313"/>
      <c r="N62" s="313"/>
      <c r="O62" s="313"/>
      <c r="P62" s="54"/>
      <c r="R62" s="438" t="str">
        <f t="shared" si="24"/>
        <v/>
      </c>
      <c r="S62" s="438" t="str">
        <f t="shared" si="25"/>
        <v/>
      </c>
    </row>
    <row r="63" spans="1:19" ht="28.5" customHeight="1" x14ac:dyDescent="0.15">
      <c r="A63" s="64"/>
      <c r="B63" s="65">
        <f t="shared" si="28"/>
        <v>0</v>
      </c>
      <c r="C63" s="65">
        <f t="shared" si="29"/>
        <v>0</v>
      </c>
      <c r="D63" s="67">
        <f t="shared" si="30"/>
        <v>0</v>
      </c>
      <c r="E63" s="313"/>
      <c r="F63" s="313"/>
      <c r="G63" s="67">
        <f t="shared" si="31"/>
        <v>0</v>
      </c>
      <c r="H63" s="313"/>
      <c r="I63" s="313"/>
      <c r="J63" s="109">
        <f t="shared" si="32"/>
        <v>0</v>
      </c>
      <c r="K63" s="100">
        <f t="shared" si="33"/>
        <v>0</v>
      </c>
      <c r="L63" s="313"/>
      <c r="M63" s="313"/>
      <c r="N63" s="313"/>
      <c r="O63" s="313"/>
      <c r="P63" s="54"/>
      <c r="R63" s="438" t="str">
        <f t="shared" si="24"/>
        <v/>
      </c>
      <c r="S63" s="438" t="str">
        <f t="shared" si="25"/>
        <v/>
      </c>
    </row>
    <row r="64" spans="1:19" ht="28.5" customHeight="1" x14ac:dyDescent="0.15">
      <c r="A64" s="64"/>
      <c r="B64" s="65">
        <f t="shared" si="28"/>
        <v>0</v>
      </c>
      <c r="C64" s="65">
        <f t="shared" si="29"/>
        <v>0</v>
      </c>
      <c r="D64" s="67">
        <f t="shared" si="30"/>
        <v>0</v>
      </c>
      <c r="E64" s="313"/>
      <c r="F64" s="313"/>
      <c r="G64" s="67">
        <f t="shared" si="31"/>
        <v>0</v>
      </c>
      <c r="H64" s="313"/>
      <c r="I64" s="313"/>
      <c r="J64" s="109">
        <f t="shared" si="32"/>
        <v>0</v>
      </c>
      <c r="K64" s="100">
        <f t="shared" si="33"/>
        <v>0</v>
      </c>
      <c r="L64" s="313"/>
      <c r="M64" s="313"/>
      <c r="N64" s="313"/>
      <c r="O64" s="313"/>
      <c r="P64" s="54"/>
      <c r="R64" s="438" t="str">
        <f t="shared" si="24"/>
        <v/>
      </c>
      <c r="S64" s="438" t="str">
        <f t="shared" si="25"/>
        <v/>
      </c>
    </row>
    <row r="65" spans="1:19" ht="28.5" customHeight="1" x14ac:dyDescent="0.15">
      <c r="A65" s="64"/>
      <c r="B65" s="65">
        <f t="shared" si="28"/>
        <v>0</v>
      </c>
      <c r="C65" s="65">
        <f t="shared" si="29"/>
        <v>0</v>
      </c>
      <c r="D65" s="67">
        <f t="shared" si="30"/>
        <v>0</v>
      </c>
      <c r="E65" s="313"/>
      <c r="F65" s="313"/>
      <c r="G65" s="67">
        <f t="shared" si="31"/>
        <v>0</v>
      </c>
      <c r="H65" s="313"/>
      <c r="I65" s="313"/>
      <c r="J65" s="109">
        <f t="shared" si="32"/>
        <v>0</v>
      </c>
      <c r="K65" s="100">
        <f t="shared" si="33"/>
        <v>0</v>
      </c>
      <c r="L65" s="313"/>
      <c r="M65" s="313"/>
      <c r="N65" s="313"/>
      <c r="O65" s="313"/>
      <c r="P65" s="54"/>
      <c r="R65" s="438" t="str">
        <f t="shared" si="24"/>
        <v/>
      </c>
      <c r="S65" s="438" t="str">
        <f t="shared" si="25"/>
        <v/>
      </c>
    </row>
    <row r="66" spans="1:19" ht="28.5" customHeight="1" x14ac:dyDescent="0.15">
      <c r="A66" s="64"/>
      <c r="B66" s="65">
        <f t="shared" si="28"/>
        <v>0</v>
      </c>
      <c r="C66" s="65">
        <f t="shared" si="29"/>
        <v>0</v>
      </c>
      <c r="D66" s="67">
        <f t="shared" si="30"/>
        <v>0</v>
      </c>
      <c r="E66" s="313"/>
      <c r="F66" s="313"/>
      <c r="G66" s="67">
        <f t="shared" si="31"/>
        <v>0</v>
      </c>
      <c r="H66" s="313"/>
      <c r="I66" s="313"/>
      <c r="J66" s="109">
        <f t="shared" si="32"/>
        <v>0</v>
      </c>
      <c r="K66" s="100">
        <f t="shared" si="33"/>
        <v>0</v>
      </c>
      <c r="L66" s="313"/>
      <c r="M66" s="313"/>
      <c r="N66" s="313"/>
      <c r="O66" s="313"/>
      <c r="P66" s="54"/>
      <c r="R66" s="438" t="str">
        <f t="shared" si="24"/>
        <v/>
      </c>
      <c r="S66" s="438" t="str">
        <f t="shared" si="25"/>
        <v/>
      </c>
    </row>
    <row r="67" spans="1:19" ht="28.5" customHeight="1" x14ac:dyDescent="0.15">
      <c r="A67" s="64"/>
      <c r="B67" s="65">
        <f t="shared" si="28"/>
        <v>0</v>
      </c>
      <c r="C67" s="65">
        <f t="shared" si="29"/>
        <v>0</v>
      </c>
      <c r="D67" s="67">
        <f t="shared" si="30"/>
        <v>0</v>
      </c>
      <c r="E67" s="313"/>
      <c r="F67" s="313"/>
      <c r="G67" s="67">
        <f t="shared" si="31"/>
        <v>0</v>
      </c>
      <c r="H67" s="313"/>
      <c r="I67" s="313"/>
      <c r="J67" s="109">
        <f t="shared" si="32"/>
        <v>0</v>
      </c>
      <c r="K67" s="100">
        <f t="shared" si="33"/>
        <v>0</v>
      </c>
      <c r="L67" s="313"/>
      <c r="M67" s="313"/>
      <c r="N67" s="313"/>
      <c r="O67" s="313"/>
      <c r="P67" s="54"/>
      <c r="R67" s="438" t="str">
        <f t="shared" si="24"/>
        <v/>
      </c>
      <c r="S67" s="438" t="str">
        <f t="shared" si="25"/>
        <v/>
      </c>
    </row>
    <row r="68" spans="1:19" ht="28.5" customHeight="1" x14ac:dyDescent="0.15">
      <c r="A68" s="64"/>
      <c r="B68" s="65">
        <f t="shared" si="28"/>
        <v>0</v>
      </c>
      <c r="C68" s="65">
        <f t="shared" si="29"/>
        <v>0</v>
      </c>
      <c r="D68" s="67">
        <f t="shared" si="30"/>
        <v>0</v>
      </c>
      <c r="E68" s="313"/>
      <c r="F68" s="313"/>
      <c r="G68" s="67">
        <f t="shared" si="31"/>
        <v>0</v>
      </c>
      <c r="H68" s="313"/>
      <c r="I68" s="313"/>
      <c r="J68" s="109">
        <f t="shared" si="32"/>
        <v>0</v>
      </c>
      <c r="K68" s="100">
        <f t="shared" si="33"/>
        <v>0</v>
      </c>
      <c r="L68" s="313"/>
      <c r="M68" s="313"/>
      <c r="N68" s="313"/>
      <c r="O68" s="313"/>
      <c r="P68" s="54"/>
      <c r="R68" s="438" t="str">
        <f t="shared" si="24"/>
        <v/>
      </c>
      <c r="S68" s="438" t="str">
        <f t="shared" si="25"/>
        <v/>
      </c>
    </row>
    <row r="69" spans="1:19" ht="28.5" customHeight="1" x14ac:dyDescent="0.15">
      <c r="A69" s="64"/>
      <c r="B69" s="65">
        <f t="shared" si="28"/>
        <v>0</v>
      </c>
      <c r="C69" s="65">
        <f t="shared" si="29"/>
        <v>0</v>
      </c>
      <c r="D69" s="67">
        <f t="shared" si="30"/>
        <v>0</v>
      </c>
      <c r="E69" s="313"/>
      <c r="F69" s="313"/>
      <c r="G69" s="67">
        <f t="shared" si="31"/>
        <v>0</v>
      </c>
      <c r="H69" s="313"/>
      <c r="I69" s="313"/>
      <c r="J69" s="109">
        <f t="shared" si="32"/>
        <v>0</v>
      </c>
      <c r="K69" s="100">
        <f t="shared" si="33"/>
        <v>0</v>
      </c>
      <c r="L69" s="313"/>
      <c r="M69" s="313"/>
      <c r="N69" s="313"/>
      <c r="O69" s="313"/>
      <c r="P69" s="54"/>
      <c r="R69" s="438" t="str">
        <f t="shared" si="24"/>
        <v/>
      </c>
      <c r="S69" s="438" t="str">
        <f t="shared" si="25"/>
        <v/>
      </c>
    </row>
    <row r="70" spans="1:19" ht="28.5" customHeight="1" x14ac:dyDescent="0.15">
      <c r="A70" s="64"/>
      <c r="B70" s="65">
        <f t="shared" si="28"/>
        <v>0</v>
      </c>
      <c r="C70" s="65">
        <f t="shared" si="29"/>
        <v>0</v>
      </c>
      <c r="D70" s="67">
        <f t="shared" si="30"/>
        <v>0</v>
      </c>
      <c r="E70" s="313"/>
      <c r="F70" s="313"/>
      <c r="G70" s="67">
        <f t="shared" si="31"/>
        <v>0</v>
      </c>
      <c r="H70" s="313"/>
      <c r="I70" s="313"/>
      <c r="J70" s="109">
        <f t="shared" si="32"/>
        <v>0</v>
      </c>
      <c r="K70" s="100">
        <f t="shared" si="33"/>
        <v>0</v>
      </c>
      <c r="L70" s="313"/>
      <c r="M70" s="313"/>
      <c r="N70" s="313"/>
      <c r="O70" s="313"/>
      <c r="P70" s="54"/>
      <c r="R70" s="438" t="str">
        <f t="shared" si="24"/>
        <v/>
      </c>
      <c r="S70" s="438" t="str">
        <f t="shared" si="25"/>
        <v/>
      </c>
    </row>
    <row r="71" spans="1:19" ht="28.5" customHeight="1" x14ac:dyDescent="0.15">
      <c r="A71" s="64"/>
      <c r="B71" s="65">
        <f t="shared" si="28"/>
        <v>0</v>
      </c>
      <c r="C71" s="65">
        <f t="shared" si="29"/>
        <v>0</v>
      </c>
      <c r="D71" s="67">
        <f t="shared" si="30"/>
        <v>0</v>
      </c>
      <c r="E71" s="313"/>
      <c r="F71" s="313"/>
      <c r="G71" s="67">
        <f t="shared" si="31"/>
        <v>0</v>
      </c>
      <c r="H71" s="313"/>
      <c r="I71" s="313"/>
      <c r="J71" s="109">
        <f t="shared" si="32"/>
        <v>0</v>
      </c>
      <c r="K71" s="100">
        <f t="shared" si="33"/>
        <v>0</v>
      </c>
      <c r="L71" s="313"/>
      <c r="M71" s="313"/>
      <c r="N71" s="313"/>
      <c r="O71" s="313"/>
      <c r="P71" s="54"/>
      <c r="R71" s="438" t="str">
        <f t="shared" si="24"/>
        <v/>
      </c>
      <c r="S71" s="438" t="str">
        <f t="shared" si="25"/>
        <v/>
      </c>
    </row>
    <row r="72" spans="1:19" ht="28.5" customHeight="1" thickBot="1" x14ac:dyDescent="0.2">
      <c r="A72" s="66"/>
      <c r="B72" s="172">
        <f t="shared" si="28"/>
        <v>0</v>
      </c>
      <c r="C72" s="172">
        <f t="shared" si="29"/>
        <v>0</v>
      </c>
      <c r="D72" s="173">
        <f t="shared" si="30"/>
        <v>0</v>
      </c>
      <c r="E72" s="42"/>
      <c r="F72" s="42"/>
      <c r="G72" s="173">
        <f t="shared" si="31"/>
        <v>0</v>
      </c>
      <c r="H72" s="42"/>
      <c r="I72" s="42"/>
      <c r="J72" s="188">
        <f t="shared" si="32"/>
        <v>0</v>
      </c>
      <c r="K72" s="187">
        <f t="shared" si="33"/>
        <v>0</v>
      </c>
      <c r="L72" s="42"/>
      <c r="M72" s="42"/>
      <c r="N72" s="42"/>
      <c r="O72" s="42"/>
      <c r="P72" s="51"/>
      <c r="R72" s="438" t="str">
        <f t="shared" si="24"/>
        <v/>
      </c>
      <c r="S72" s="438" t="str">
        <f t="shared" si="25"/>
        <v/>
      </c>
    </row>
  </sheetData>
  <sheetProtection algorithmName="SHA-512" hashValue="KfzK/87kiMUmENNhpA1uaFSfFezS/nZBx0VLnYoXtebFyLdugNf3uNw17UBTYcrOEJMBBMPooN9hJZfTivopGA==" saltValue="m/Mcx74YA1/fd0VPOeoBbQ==" spinCount="100000" sheet="1" objects="1" scenarios="1" selectLockedCells="1"/>
  <mergeCells count="20">
    <mergeCell ref="P40:P41"/>
    <mergeCell ref="N38:P38"/>
    <mergeCell ref="A39:A41"/>
    <mergeCell ref="B39:J39"/>
    <mergeCell ref="K39:P39"/>
    <mergeCell ref="A38:F38"/>
    <mergeCell ref="H40:J40"/>
    <mergeCell ref="K40:K41"/>
    <mergeCell ref="L40:L41"/>
    <mergeCell ref="M40:M41"/>
    <mergeCell ref="N40:N41"/>
    <mergeCell ref="O40:O41"/>
    <mergeCell ref="B40:D40"/>
    <mergeCell ref="E40:G40"/>
    <mergeCell ref="A3:F3"/>
    <mergeCell ref="A4:A5"/>
    <mergeCell ref="B4:I4"/>
    <mergeCell ref="A2:C2"/>
    <mergeCell ref="A1:Q1"/>
    <mergeCell ref="J4:Q4"/>
  </mergeCells>
  <phoneticPr fontId="3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portrait" horizontalDpi="300" verticalDpi="300" r:id="rId1"/>
  <headerFooter alignWithMargins="0">
    <oddHeader>&amp;R&amp;F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IV181"/>
  <sheetViews>
    <sheetView showGridLines="0" zoomScale="70" zoomScaleNormal="70" zoomScaleSheetLayoutView="70" workbookViewId="0">
      <selection activeCell="P85" sqref="P85"/>
    </sheetView>
  </sheetViews>
  <sheetFormatPr defaultColWidth="9.109375" defaultRowHeight="14.25" x14ac:dyDescent="0.15"/>
  <cols>
    <col min="1" max="17" width="7.109375" style="1" customWidth="1"/>
    <col min="18" max="19" width="10" style="1" bestFit="1" customWidth="1"/>
    <col min="20" max="20" width="9.109375" style="1" bestFit="1" customWidth="1"/>
    <col min="21" max="256" width="9.109375" style="1"/>
  </cols>
  <sheetData>
    <row r="1" spans="1:32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2" spans="1:32" ht="24.75" customHeight="1" x14ac:dyDescent="0.15">
      <c r="A2" s="549" t="s">
        <v>90</v>
      </c>
      <c r="B2" s="549"/>
      <c r="C2" s="549"/>
    </row>
    <row r="3" spans="1:32" ht="30.75" customHeight="1" thickBot="1" x14ac:dyDescent="0.2">
      <c r="A3" s="595" t="s">
        <v>40</v>
      </c>
      <c r="B3" s="595"/>
      <c r="C3" s="595"/>
      <c r="D3" s="595"/>
      <c r="E3" s="595"/>
      <c r="L3" s="542" t="s">
        <v>147</v>
      </c>
      <c r="M3" s="542"/>
      <c r="N3" s="542"/>
      <c r="T3" s="432" t="s">
        <v>353</v>
      </c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</row>
    <row r="4" spans="1:32" ht="48" customHeight="1" thickBot="1" x14ac:dyDescent="0.2">
      <c r="A4" s="57" t="s">
        <v>224</v>
      </c>
      <c r="B4" s="58" t="s">
        <v>242</v>
      </c>
      <c r="C4" s="58" t="s">
        <v>196</v>
      </c>
      <c r="D4" s="58" t="s">
        <v>78</v>
      </c>
      <c r="E4" s="58" t="s">
        <v>79</v>
      </c>
      <c r="F4" s="58" t="s">
        <v>84</v>
      </c>
      <c r="G4" s="58" t="s">
        <v>83</v>
      </c>
      <c r="H4" s="58" t="s">
        <v>86</v>
      </c>
      <c r="I4" s="58" t="s">
        <v>99</v>
      </c>
      <c r="J4" s="58" t="s">
        <v>100</v>
      </c>
      <c r="K4" s="58" t="s">
        <v>101</v>
      </c>
      <c r="L4" s="113" t="s">
        <v>177</v>
      </c>
      <c r="M4" s="114" t="s">
        <v>45</v>
      </c>
      <c r="N4" s="237" t="s">
        <v>326</v>
      </c>
      <c r="O4" s="238" t="s">
        <v>327</v>
      </c>
      <c r="T4" s="432" t="s">
        <v>196</v>
      </c>
      <c r="U4" s="432" t="s">
        <v>78</v>
      </c>
      <c r="V4" s="432" t="s">
        <v>79</v>
      </c>
      <c r="W4" s="432" t="s">
        <v>84</v>
      </c>
      <c r="X4" s="432" t="s">
        <v>83</v>
      </c>
      <c r="Y4" s="432" t="s">
        <v>86</v>
      </c>
      <c r="Z4" s="432" t="s">
        <v>99</v>
      </c>
      <c r="AA4" s="432" t="s">
        <v>100</v>
      </c>
      <c r="AB4" s="432" t="s">
        <v>101</v>
      </c>
      <c r="AC4" s="450" t="s">
        <v>177</v>
      </c>
      <c r="AD4" s="450" t="s">
        <v>45</v>
      </c>
      <c r="AE4" s="451" t="s">
        <v>326</v>
      </c>
      <c r="AF4" s="451" t="s">
        <v>327</v>
      </c>
    </row>
    <row r="5" spans="1:32" ht="21.75" customHeight="1" thickTop="1" x14ac:dyDescent="0.15">
      <c r="A5" s="61" t="s">
        <v>243</v>
      </c>
      <c r="B5" s="62">
        <f t="shared" ref="B5:B19" si="0">SUM(C5:N5)</f>
        <v>80</v>
      </c>
      <c r="C5" s="62">
        <f t="shared" ref="C5:M5" si="1">SUM(C6:C35)</f>
        <v>62</v>
      </c>
      <c r="D5" s="62">
        <f t="shared" si="1"/>
        <v>7</v>
      </c>
      <c r="E5" s="62">
        <f t="shared" si="1"/>
        <v>9</v>
      </c>
      <c r="F5" s="62">
        <f t="shared" si="1"/>
        <v>1</v>
      </c>
      <c r="G5" s="62">
        <f t="shared" si="1"/>
        <v>0</v>
      </c>
      <c r="H5" s="62">
        <f t="shared" si="1"/>
        <v>1</v>
      </c>
      <c r="I5" s="62">
        <f t="shared" si="1"/>
        <v>0</v>
      </c>
      <c r="J5" s="62">
        <f t="shared" si="1"/>
        <v>0</v>
      </c>
      <c r="K5" s="62">
        <f t="shared" si="1"/>
        <v>0</v>
      </c>
      <c r="L5" s="62">
        <f t="shared" si="1"/>
        <v>0</v>
      </c>
      <c r="M5" s="104">
        <f t="shared" si="1"/>
        <v>0</v>
      </c>
      <c r="N5" s="104">
        <f>SUM(N6:N35)</f>
        <v>0</v>
      </c>
      <c r="O5" s="169">
        <f>SUM(O6:O35)</f>
        <v>0</v>
      </c>
      <c r="T5" s="432" t="str">
        <f t="shared" ref="T5:T35" si="2">IF((C5*1)&lt;=C40,"","오류")</f>
        <v/>
      </c>
      <c r="U5" s="432" t="str">
        <f t="shared" ref="U5:U35" si="3">IF((D5*10)&lt;=D40,"","오류")</f>
        <v/>
      </c>
      <c r="V5" s="432" t="str">
        <f t="shared" ref="V5:V35" si="4">IF((E5*20)&lt;=E40,"","오류")</f>
        <v/>
      </c>
      <c r="W5" s="432" t="str">
        <f t="shared" ref="W5:W35" si="5">IF((F5*40)&lt;=F40,"","오류")</f>
        <v/>
      </c>
      <c r="X5" s="432" t="str">
        <f t="shared" ref="X5:X35" si="6">IF((G5*50)&lt;=G40,"","오류")</f>
        <v/>
      </c>
      <c r="Y5" s="432" t="str">
        <f t="shared" ref="Y5:Y35" si="7">IF((H5*100)&lt;=H40,"","오류")</f>
        <v/>
      </c>
      <c r="Z5" s="432" t="str">
        <f t="shared" ref="Z5:Z35" si="8">IF((I5*200)&lt;=I40,"","오류")</f>
        <v/>
      </c>
      <c r="AA5" s="432" t="str">
        <f t="shared" ref="AA5:AA35" si="9">IF((J5*300)&lt;=J40,"","오류")</f>
        <v/>
      </c>
      <c r="AB5" s="432" t="str">
        <f t="shared" ref="AB5:AB35" si="10">IF((K5*400)&lt;=K40,"","오류")</f>
        <v/>
      </c>
      <c r="AC5" s="432" t="str">
        <f t="shared" ref="AC5:AC35" si="11">IF((L5*500)&lt;=L40,"","오류")</f>
        <v/>
      </c>
      <c r="AD5" s="432" t="str">
        <f t="shared" ref="AD5:AD35" si="12">IF((M5*1000)&lt;=M40,"","오류")</f>
        <v/>
      </c>
      <c r="AE5" s="432" t="str">
        <f t="shared" ref="AE5:AE35" si="13">IF((N5*2000)&lt;=N40,"","오류")</f>
        <v/>
      </c>
      <c r="AF5" s="432" t="str">
        <f t="shared" ref="AF5:AF35" si="14">IF((O5*2000)&lt;=5000,"","오류")</f>
        <v/>
      </c>
    </row>
    <row r="6" spans="1:32" ht="21.75" customHeight="1" x14ac:dyDescent="0.15">
      <c r="A6" s="64" t="s">
        <v>395</v>
      </c>
      <c r="B6" s="65">
        <f t="shared" si="0"/>
        <v>4</v>
      </c>
      <c r="C6" s="312">
        <v>3</v>
      </c>
      <c r="D6" s="312">
        <v>0</v>
      </c>
      <c r="E6" s="312">
        <v>1</v>
      </c>
      <c r="F6" s="312">
        <v>0</v>
      </c>
      <c r="G6" s="312">
        <v>0</v>
      </c>
      <c r="H6" s="312">
        <v>0</v>
      </c>
      <c r="I6" s="312">
        <v>0</v>
      </c>
      <c r="J6" s="312">
        <v>0</v>
      </c>
      <c r="K6" s="312">
        <v>0</v>
      </c>
      <c r="L6" s="312">
        <v>0</v>
      </c>
      <c r="M6" s="43">
        <v>0</v>
      </c>
      <c r="N6" s="312">
        <v>0</v>
      </c>
      <c r="O6" s="314">
        <v>0</v>
      </c>
      <c r="T6" s="432" t="str">
        <f t="shared" si="2"/>
        <v/>
      </c>
      <c r="U6" s="432" t="str">
        <f t="shared" si="3"/>
        <v/>
      </c>
      <c r="V6" s="432" t="str">
        <f t="shared" si="4"/>
        <v/>
      </c>
      <c r="W6" s="432" t="str">
        <f t="shared" si="5"/>
        <v/>
      </c>
      <c r="X6" s="432" t="str">
        <f t="shared" si="6"/>
        <v/>
      </c>
      <c r="Y6" s="432" t="str">
        <f t="shared" si="7"/>
        <v/>
      </c>
      <c r="Z6" s="432" t="str">
        <f t="shared" si="8"/>
        <v/>
      </c>
      <c r="AA6" s="432" t="str">
        <f t="shared" si="9"/>
        <v/>
      </c>
      <c r="AB6" s="432" t="str">
        <f t="shared" si="10"/>
        <v/>
      </c>
      <c r="AC6" s="432" t="str">
        <f t="shared" si="11"/>
        <v/>
      </c>
      <c r="AD6" s="432" t="str">
        <f t="shared" si="12"/>
        <v/>
      </c>
      <c r="AE6" s="432" t="str">
        <f t="shared" si="13"/>
        <v/>
      </c>
      <c r="AF6" s="432" t="str">
        <f t="shared" si="14"/>
        <v/>
      </c>
    </row>
    <row r="7" spans="1:32" ht="21.75" customHeight="1" x14ac:dyDescent="0.15">
      <c r="A7" s="64" t="s">
        <v>396</v>
      </c>
      <c r="B7" s="65">
        <f t="shared" si="0"/>
        <v>2</v>
      </c>
      <c r="C7" s="313">
        <v>1</v>
      </c>
      <c r="D7" s="313">
        <v>0</v>
      </c>
      <c r="E7" s="313">
        <v>1</v>
      </c>
      <c r="F7" s="313">
        <v>0</v>
      </c>
      <c r="G7" s="313">
        <v>0</v>
      </c>
      <c r="H7" s="313">
        <v>0</v>
      </c>
      <c r="I7" s="313">
        <v>0</v>
      </c>
      <c r="J7" s="313">
        <v>0</v>
      </c>
      <c r="K7" s="313">
        <v>0</v>
      </c>
      <c r="L7" s="313">
        <v>0</v>
      </c>
      <c r="M7" s="52">
        <v>0</v>
      </c>
      <c r="N7" s="313">
        <v>0</v>
      </c>
      <c r="O7" s="54">
        <v>0</v>
      </c>
      <c r="T7" s="432" t="str">
        <f t="shared" si="2"/>
        <v/>
      </c>
      <c r="U7" s="432" t="str">
        <f t="shared" si="3"/>
        <v/>
      </c>
      <c r="V7" s="432" t="str">
        <f t="shared" si="4"/>
        <v/>
      </c>
      <c r="W7" s="432" t="str">
        <f t="shared" si="5"/>
        <v/>
      </c>
      <c r="X7" s="432" t="str">
        <f t="shared" si="6"/>
        <v/>
      </c>
      <c r="Y7" s="432" t="str">
        <f t="shared" si="7"/>
        <v/>
      </c>
      <c r="Z7" s="432" t="str">
        <f t="shared" si="8"/>
        <v/>
      </c>
      <c r="AA7" s="432" t="str">
        <f t="shared" si="9"/>
        <v/>
      </c>
      <c r="AB7" s="432" t="str">
        <f t="shared" si="10"/>
        <v/>
      </c>
      <c r="AC7" s="432" t="str">
        <f t="shared" si="11"/>
        <v/>
      </c>
      <c r="AD7" s="432" t="str">
        <f t="shared" si="12"/>
        <v/>
      </c>
      <c r="AE7" s="432" t="str">
        <f t="shared" si="13"/>
        <v/>
      </c>
      <c r="AF7" s="432" t="str">
        <f t="shared" si="14"/>
        <v/>
      </c>
    </row>
    <row r="8" spans="1:32" ht="21.75" customHeight="1" x14ac:dyDescent="0.15">
      <c r="A8" s="64" t="s">
        <v>397</v>
      </c>
      <c r="B8" s="65">
        <f t="shared" si="0"/>
        <v>5</v>
      </c>
      <c r="C8" s="313">
        <v>4</v>
      </c>
      <c r="D8" s="313">
        <v>1</v>
      </c>
      <c r="E8" s="313">
        <v>0</v>
      </c>
      <c r="F8" s="313">
        <v>0</v>
      </c>
      <c r="G8" s="313">
        <v>0</v>
      </c>
      <c r="H8" s="313">
        <v>0</v>
      </c>
      <c r="I8" s="313">
        <v>0</v>
      </c>
      <c r="J8" s="313">
        <v>0</v>
      </c>
      <c r="K8" s="313">
        <v>0</v>
      </c>
      <c r="L8" s="313">
        <v>0</v>
      </c>
      <c r="M8" s="52">
        <v>0</v>
      </c>
      <c r="N8" s="313">
        <v>0</v>
      </c>
      <c r="O8" s="54">
        <v>0</v>
      </c>
      <c r="T8" s="432" t="str">
        <f t="shared" si="2"/>
        <v/>
      </c>
      <c r="U8" s="432" t="str">
        <f t="shared" si="3"/>
        <v/>
      </c>
      <c r="V8" s="432" t="str">
        <f t="shared" si="4"/>
        <v/>
      </c>
      <c r="W8" s="432" t="str">
        <f t="shared" si="5"/>
        <v/>
      </c>
      <c r="X8" s="432" t="str">
        <f t="shared" si="6"/>
        <v/>
      </c>
      <c r="Y8" s="432" t="str">
        <f t="shared" si="7"/>
        <v/>
      </c>
      <c r="Z8" s="432" t="str">
        <f t="shared" si="8"/>
        <v/>
      </c>
      <c r="AA8" s="432" t="str">
        <f t="shared" si="9"/>
        <v/>
      </c>
      <c r="AB8" s="432" t="str">
        <f t="shared" si="10"/>
        <v/>
      </c>
      <c r="AC8" s="432" t="str">
        <f t="shared" si="11"/>
        <v/>
      </c>
      <c r="AD8" s="432" t="str">
        <f t="shared" si="12"/>
        <v/>
      </c>
      <c r="AE8" s="432" t="str">
        <f t="shared" si="13"/>
        <v/>
      </c>
      <c r="AF8" s="432" t="str">
        <f t="shared" si="14"/>
        <v/>
      </c>
    </row>
    <row r="9" spans="1:32" ht="21.75" customHeight="1" x14ac:dyDescent="0.15">
      <c r="A9" s="64" t="s">
        <v>398</v>
      </c>
      <c r="B9" s="65">
        <f t="shared" si="0"/>
        <v>25</v>
      </c>
      <c r="C9" s="313">
        <v>21</v>
      </c>
      <c r="D9" s="313">
        <v>1</v>
      </c>
      <c r="E9" s="313">
        <v>3</v>
      </c>
      <c r="F9" s="313">
        <v>0</v>
      </c>
      <c r="G9" s="313">
        <v>0</v>
      </c>
      <c r="H9" s="313">
        <v>0</v>
      </c>
      <c r="I9" s="313">
        <v>0</v>
      </c>
      <c r="J9" s="313">
        <v>0</v>
      </c>
      <c r="K9" s="313">
        <v>0</v>
      </c>
      <c r="L9" s="313">
        <v>0</v>
      </c>
      <c r="M9" s="52">
        <v>0</v>
      </c>
      <c r="N9" s="313">
        <v>0</v>
      </c>
      <c r="O9" s="54">
        <v>0</v>
      </c>
      <c r="T9" s="432" t="str">
        <f t="shared" si="2"/>
        <v/>
      </c>
      <c r="U9" s="432" t="str">
        <f t="shared" si="3"/>
        <v/>
      </c>
      <c r="V9" s="432" t="str">
        <f t="shared" si="4"/>
        <v/>
      </c>
      <c r="W9" s="432" t="str">
        <f t="shared" si="5"/>
        <v/>
      </c>
      <c r="X9" s="432" t="str">
        <f t="shared" si="6"/>
        <v/>
      </c>
      <c r="Y9" s="432" t="str">
        <f t="shared" si="7"/>
        <v/>
      </c>
      <c r="Z9" s="432" t="str">
        <f t="shared" si="8"/>
        <v/>
      </c>
      <c r="AA9" s="432" t="str">
        <f t="shared" si="9"/>
        <v/>
      </c>
      <c r="AB9" s="432" t="str">
        <f t="shared" si="10"/>
        <v/>
      </c>
      <c r="AC9" s="432" t="str">
        <f t="shared" si="11"/>
        <v/>
      </c>
      <c r="AD9" s="432" t="str">
        <f t="shared" si="12"/>
        <v/>
      </c>
      <c r="AE9" s="432" t="str">
        <f t="shared" si="13"/>
        <v/>
      </c>
      <c r="AF9" s="432" t="str">
        <f t="shared" si="14"/>
        <v/>
      </c>
    </row>
    <row r="10" spans="1:32" ht="21.75" customHeight="1" x14ac:dyDescent="0.15">
      <c r="A10" s="64" t="s">
        <v>399</v>
      </c>
      <c r="B10" s="65">
        <f t="shared" si="0"/>
        <v>7</v>
      </c>
      <c r="C10" s="313">
        <v>6</v>
      </c>
      <c r="D10" s="313">
        <v>0</v>
      </c>
      <c r="E10" s="313">
        <v>1</v>
      </c>
      <c r="F10" s="313">
        <v>0</v>
      </c>
      <c r="G10" s="313">
        <v>0</v>
      </c>
      <c r="H10" s="313">
        <v>0</v>
      </c>
      <c r="I10" s="313">
        <v>0</v>
      </c>
      <c r="J10" s="313">
        <v>0</v>
      </c>
      <c r="K10" s="313">
        <v>0</v>
      </c>
      <c r="L10" s="313">
        <v>0</v>
      </c>
      <c r="M10" s="52">
        <v>0</v>
      </c>
      <c r="N10" s="313">
        <v>0</v>
      </c>
      <c r="O10" s="54">
        <v>0</v>
      </c>
      <c r="T10" s="432" t="str">
        <f t="shared" si="2"/>
        <v/>
      </c>
      <c r="U10" s="432" t="str">
        <f t="shared" si="3"/>
        <v/>
      </c>
      <c r="V10" s="432" t="str">
        <f t="shared" si="4"/>
        <v/>
      </c>
      <c r="W10" s="432" t="str">
        <f t="shared" si="5"/>
        <v/>
      </c>
      <c r="X10" s="432" t="str">
        <f t="shared" si="6"/>
        <v/>
      </c>
      <c r="Y10" s="432" t="str">
        <f t="shared" si="7"/>
        <v/>
      </c>
      <c r="Z10" s="432" t="str">
        <f t="shared" si="8"/>
        <v/>
      </c>
      <c r="AA10" s="432" t="str">
        <f t="shared" si="9"/>
        <v/>
      </c>
      <c r="AB10" s="432" t="str">
        <f t="shared" si="10"/>
        <v/>
      </c>
      <c r="AC10" s="432" t="str">
        <f t="shared" si="11"/>
        <v/>
      </c>
      <c r="AD10" s="432" t="str">
        <f t="shared" si="12"/>
        <v/>
      </c>
      <c r="AE10" s="432" t="str">
        <f t="shared" si="13"/>
        <v/>
      </c>
      <c r="AF10" s="432" t="str">
        <f t="shared" si="14"/>
        <v/>
      </c>
    </row>
    <row r="11" spans="1:32" ht="21.75" customHeight="1" x14ac:dyDescent="0.15">
      <c r="A11" s="64" t="s">
        <v>400</v>
      </c>
      <c r="B11" s="65">
        <f t="shared" si="0"/>
        <v>7</v>
      </c>
      <c r="C11" s="313">
        <v>4</v>
      </c>
      <c r="D11" s="313">
        <v>2</v>
      </c>
      <c r="E11" s="313">
        <v>0</v>
      </c>
      <c r="F11" s="313">
        <v>1</v>
      </c>
      <c r="G11" s="313">
        <v>0</v>
      </c>
      <c r="H11" s="313">
        <v>0</v>
      </c>
      <c r="I11" s="313">
        <v>0</v>
      </c>
      <c r="J11" s="313">
        <v>0</v>
      </c>
      <c r="K11" s="313">
        <v>0</v>
      </c>
      <c r="L11" s="313">
        <v>0</v>
      </c>
      <c r="M11" s="52">
        <v>0</v>
      </c>
      <c r="N11" s="313">
        <v>0</v>
      </c>
      <c r="O11" s="54">
        <v>0</v>
      </c>
      <c r="T11" s="432" t="str">
        <f t="shared" si="2"/>
        <v/>
      </c>
      <c r="U11" s="432" t="str">
        <f t="shared" si="3"/>
        <v/>
      </c>
      <c r="V11" s="432" t="str">
        <f t="shared" si="4"/>
        <v/>
      </c>
      <c r="W11" s="432" t="str">
        <f t="shared" si="5"/>
        <v/>
      </c>
      <c r="X11" s="432" t="str">
        <f t="shared" si="6"/>
        <v/>
      </c>
      <c r="Y11" s="432" t="str">
        <f t="shared" si="7"/>
        <v/>
      </c>
      <c r="Z11" s="432" t="str">
        <f t="shared" si="8"/>
        <v/>
      </c>
      <c r="AA11" s="432" t="str">
        <f t="shared" si="9"/>
        <v/>
      </c>
      <c r="AB11" s="432" t="str">
        <f t="shared" si="10"/>
        <v/>
      </c>
      <c r="AC11" s="432" t="str">
        <f t="shared" si="11"/>
        <v/>
      </c>
      <c r="AD11" s="432" t="str">
        <f t="shared" si="12"/>
        <v/>
      </c>
      <c r="AE11" s="432" t="str">
        <f>IF((N11*2000)&lt;=N46,"","오류")</f>
        <v/>
      </c>
      <c r="AF11" s="432" t="str">
        <f>IF((O11*2000)&lt;=5000,"","오류")</f>
        <v/>
      </c>
    </row>
    <row r="12" spans="1:32" ht="21.75" customHeight="1" x14ac:dyDescent="0.15">
      <c r="A12" s="64" t="s">
        <v>401</v>
      </c>
      <c r="B12" s="65">
        <f t="shared" si="0"/>
        <v>0</v>
      </c>
      <c r="C12" s="313">
        <v>0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313">
        <v>0</v>
      </c>
      <c r="J12" s="313">
        <v>0</v>
      </c>
      <c r="K12" s="313">
        <v>0</v>
      </c>
      <c r="L12" s="313">
        <v>0</v>
      </c>
      <c r="M12" s="313">
        <v>0</v>
      </c>
      <c r="N12" s="313">
        <v>0</v>
      </c>
      <c r="O12" s="54">
        <v>0</v>
      </c>
      <c r="T12" s="432" t="str">
        <f t="shared" si="2"/>
        <v/>
      </c>
      <c r="U12" s="432" t="str">
        <f t="shared" si="3"/>
        <v/>
      </c>
      <c r="V12" s="432" t="str">
        <f t="shared" si="4"/>
        <v/>
      </c>
      <c r="W12" s="432" t="str">
        <f t="shared" si="5"/>
        <v/>
      </c>
      <c r="X12" s="432" t="str">
        <f t="shared" si="6"/>
        <v/>
      </c>
      <c r="Y12" s="432" t="str">
        <f t="shared" si="7"/>
        <v/>
      </c>
      <c r="Z12" s="432" t="str">
        <f t="shared" si="8"/>
        <v/>
      </c>
      <c r="AA12" s="432" t="str">
        <f t="shared" si="9"/>
        <v/>
      </c>
      <c r="AB12" s="432" t="str">
        <f t="shared" si="10"/>
        <v/>
      </c>
      <c r="AC12" s="432" t="str">
        <f t="shared" si="11"/>
        <v/>
      </c>
      <c r="AD12" s="432" t="str">
        <f t="shared" si="12"/>
        <v/>
      </c>
      <c r="AE12" s="432" t="str">
        <f>IF((N12*2000)&lt;=N47,"","오류")</f>
        <v/>
      </c>
      <c r="AF12" s="432" t="str">
        <f>IF((O12*2000)&lt;=5000,"","오류")</f>
        <v/>
      </c>
    </row>
    <row r="13" spans="1:32" ht="21.75" customHeight="1" x14ac:dyDescent="0.15">
      <c r="A13" s="64" t="s">
        <v>402</v>
      </c>
      <c r="B13" s="65">
        <f>SUM(C13:N13)</f>
        <v>2</v>
      </c>
      <c r="C13" s="313">
        <v>2</v>
      </c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313">
        <v>0</v>
      </c>
      <c r="J13" s="313">
        <v>0</v>
      </c>
      <c r="K13" s="313">
        <v>0</v>
      </c>
      <c r="L13" s="313">
        <v>0</v>
      </c>
      <c r="M13" s="52">
        <v>0</v>
      </c>
      <c r="N13" s="313">
        <v>0</v>
      </c>
      <c r="O13" s="54">
        <v>0</v>
      </c>
      <c r="T13" s="432" t="str">
        <f t="shared" si="2"/>
        <v/>
      </c>
      <c r="U13" s="432" t="str">
        <f t="shared" si="3"/>
        <v/>
      </c>
      <c r="V13" s="432" t="str">
        <f t="shared" si="4"/>
        <v/>
      </c>
      <c r="W13" s="432" t="str">
        <f t="shared" si="5"/>
        <v/>
      </c>
      <c r="X13" s="432" t="str">
        <f t="shared" si="6"/>
        <v/>
      </c>
      <c r="Y13" s="432" t="str">
        <f t="shared" si="7"/>
        <v/>
      </c>
      <c r="Z13" s="432" t="str">
        <f t="shared" si="8"/>
        <v/>
      </c>
      <c r="AA13" s="432" t="str">
        <f t="shared" si="9"/>
        <v/>
      </c>
      <c r="AB13" s="432" t="str">
        <f t="shared" si="10"/>
        <v/>
      </c>
      <c r="AC13" s="432" t="str">
        <f t="shared" si="11"/>
        <v/>
      </c>
      <c r="AD13" s="432" t="str">
        <f t="shared" si="12"/>
        <v/>
      </c>
      <c r="AE13" s="432" t="str">
        <f>IF((N13*2000)&lt;=N48,"","오류")</f>
        <v/>
      </c>
      <c r="AF13" s="432" t="str">
        <f>IF((O13*2000)&lt;=5000,"","오류")</f>
        <v/>
      </c>
    </row>
    <row r="14" spans="1:32" ht="21.75" customHeight="1" x14ac:dyDescent="0.15">
      <c r="A14" s="64" t="s">
        <v>403</v>
      </c>
      <c r="B14" s="65">
        <f t="shared" si="0"/>
        <v>7</v>
      </c>
      <c r="C14" s="313">
        <v>3</v>
      </c>
      <c r="D14" s="313">
        <v>2</v>
      </c>
      <c r="E14" s="313">
        <v>1</v>
      </c>
      <c r="F14" s="313">
        <v>0</v>
      </c>
      <c r="G14" s="313">
        <v>0</v>
      </c>
      <c r="H14" s="313">
        <v>1</v>
      </c>
      <c r="I14" s="313">
        <v>0</v>
      </c>
      <c r="J14" s="313">
        <v>0</v>
      </c>
      <c r="K14" s="313">
        <v>0</v>
      </c>
      <c r="L14" s="313">
        <v>0</v>
      </c>
      <c r="M14" s="52">
        <v>0</v>
      </c>
      <c r="N14" s="313">
        <v>0</v>
      </c>
      <c r="O14" s="54">
        <v>0</v>
      </c>
      <c r="T14" s="432" t="str">
        <f t="shared" si="2"/>
        <v/>
      </c>
      <c r="U14" s="432" t="str">
        <f t="shared" si="3"/>
        <v/>
      </c>
      <c r="V14" s="432" t="str">
        <f t="shared" si="4"/>
        <v/>
      </c>
      <c r="W14" s="432" t="str">
        <f t="shared" si="5"/>
        <v/>
      </c>
      <c r="X14" s="432" t="str">
        <f t="shared" si="6"/>
        <v/>
      </c>
      <c r="Y14" s="432" t="str">
        <f t="shared" si="7"/>
        <v/>
      </c>
      <c r="Z14" s="432" t="str">
        <f t="shared" si="8"/>
        <v/>
      </c>
      <c r="AA14" s="432" t="str">
        <f t="shared" si="9"/>
        <v/>
      </c>
      <c r="AB14" s="432" t="str">
        <f t="shared" si="10"/>
        <v/>
      </c>
      <c r="AC14" s="432" t="str">
        <f t="shared" si="11"/>
        <v/>
      </c>
      <c r="AD14" s="432" t="str">
        <f t="shared" si="12"/>
        <v/>
      </c>
      <c r="AE14" s="432" t="str">
        <f t="shared" si="13"/>
        <v/>
      </c>
      <c r="AF14" s="432" t="str">
        <f t="shared" si="14"/>
        <v/>
      </c>
    </row>
    <row r="15" spans="1:32" ht="21.75" customHeight="1" x14ac:dyDescent="0.15">
      <c r="A15" s="64" t="s">
        <v>404</v>
      </c>
      <c r="B15" s="65">
        <f t="shared" si="0"/>
        <v>4</v>
      </c>
      <c r="C15" s="313">
        <v>3</v>
      </c>
      <c r="D15" s="313">
        <v>0</v>
      </c>
      <c r="E15" s="313">
        <v>1</v>
      </c>
      <c r="F15" s="313">
        <v>0</v>
      </c>
      <c r="G15" s="313">
        <v>0</v>
      </c>
      <c r="H15" s="313">
        <v>0</v>
      </c>
      <c r="I15" s="313">
        <v>0</v>
      </c>
      <c r="J15" s="313">
        <v>0</v>
      </c>
      <c r="K15" s="313">
        <v>0</v>
      </c>
      <c r="L15" s="313">
        <v>0</v>
      </c>
      <c r="M15" s="52">
        <v>0</v>
      </c>
      <c r="N15" s="313">
        <v>0</v>
      </c>
      <c r="O15" s="54">
        <v>0</v>
      </c>
      <c r="T15" s="432" t="str">
        <f t="shared" si="2"/>
        <v/>
      </c>
      <c r="U15" s="432" t="str">
        <f t="shared" si="3"/>
        <v/>
      </c>
      <c r="V15" s="432" t="str">
        <f t="shared" si="4"/>
        <v/>
      </c>
      <c r="W15" s="432" t="str">
        <f t="shared" si="5"/>
        <v/>
      </c>
      <c r="X15" s="432" t="str">
        <f t="shared" si="6"/>
        <v/>
      </c>
      <c r="Y15" s="432" t="str">
        <f t="shared" si="7"/>
        <v/>
      </c>
      <c r="Z15" s="432" t="str">
        <f t="shared" si="8"/>
        <v/>
      </c>
      <c r="AA15" s="432" t="str">
        <f t="shared" si="9"/>
        <v/>
      </c>
      <c r="AB15" s="432" t="str">
        <f t="shared" si="10"/>
        <v/>
      </c>
      <c r="AC15" s="432" t="str">
        <f t="shared" si="11"/>
        <v/>
      </c>
      <c r="AD15" s="432" t="str">
        <f t="shared" si="12"/>
        <v/>
      </c>
      <c r="AE15" s="432" t="str">
        <f t="shared" si="13"/>
        <v/>
      </c>
      <c r="AF15" s="432" t="str">
        <f t="shared" si="14"/>
        <v/>
      </c>
    </row>
    <row r="16" spans="1:32" ht="21.75" customHeight="1" x14ac:dyDescent="0.15">
      <c r="A16" s="64" t="s">
        <v>405</v>
      </c>
      <c r="B16" s="65">
        <f t="shared" si="0"/>
        <v>17</v>
      </c>
      <c r="C16" s="313">
        <v>15</v>
      </c>
      <c r="D16" s="313">
        <v>1</v>
      </c>
      <c r="E16" s="313">
        <v>1</v>
      </c>
      <c r="F16" s="313">
        <v>0</v>
      </c>
      <c r="G16" s="313">
        <v>0</v>
      </c>
      <c r="H16" s="313">
        <v>0</v>
      </c>
      <c r="I16" s="313">
        <v>0</v>
      </c>
      <c r="J16" s="313">
        <v>0</v>
      </c>
      <c r="K16" s="313">
        <v>0</v>
      </c>
      <c r="L16" s="313">
        <v>0</v>
      </c>
      <c r="M16" s="52">
        <v>0</v>
      </c>
      <c r="N16" s="313">
        <v>0</v>
      </c>
      <c r="O16" s="54">
        <v>0</v>
      </c>
      <c r="T16" s="432" t="str">
        <f t="shared" si="2"/>
        <v/>
      </c>
      <c r="U16" s="432" t="str">
        <f t="shared" si="3"/>
        <v/>
      </c>
      <c r="V16" s="432" t="str">
        <f t="shared" si="4"/>
        <v/>
      </c>
      <c r="W16" s="432" t="str">
        <f t="shared" si="5"/>
        <v/>
      </c>
      <c r="X16" s="432" t="str">
        <f t="shared" si="6"/>
        <v/>
      </c>
      <c r="Y16" s="432" t="str">
        <f t="shared" si="7"/>
        <v/>
      </c>
      <c r="Z16" s="432" t="str">
        <f t="shared" si="8"/>
        <v/>
      </c>
      <c r="AA16" s="432" t="str">
        <f t="shared" si="9"/>
        <v/>
      </c>
      <c r="AB16" s="432" t="str">
        <f t="shared" si="10"/>
        <v/>
      </c>
      <c r="AC16" s="432" t="str">
        <f t="shared" si="11"/>
        <v/>
      </c>
      <c r="AD16" s="432" t="str">
        <f t="shared" si="12"/>
        <v/>
      </c>
      <c r="AE16" s="432" t="str">
        <f t="shared" si="13"/>
        <v/>
      </c>
      <c r="AF16" s="432" t="str">
        <f t="shared" si="14"/>
        <v/>
      </c>
    </row>
    <row r="17" spans="1:32" ht="21.75" customHeight="1" x14ac:dyDescent="0.15">
      <c r="A17" s="64"/>
      <c r="B17" s="65">
        <f t="shared" si="0"/>
        <v>0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52"/>
      <c r="N17" s="313"/>
      <c r="O17" s="54"/>
      <c r="T17" s="432" t="str">
        <f t="shared" si="2"/>
        <v/>
      </c>
      <c r="U17" s="432" t="str">
        <f t="shared" si="3"/>
        <v/>
      </c>
      <c r="V17" s="432" t="str">
        <f t="shared" si="4"/>
        <v/>
      </c>
      <c r="W17" s="432" t="str">
        <f t="shared" si="5"/>
        <v/>
      </c>
      <c r="X17" s="432" t="str">
        <f t="shared" si="6"/>
        <v/>
      </c>
      <c r="Y17" s="432" t="str">
        <f t="shared" si="7"/>
        <v/>
      </c>
      <c r="Z17" s="432" t="str">
        <f t="shared" si="8"/>
        <v/>
      </c>
      <c r="AA17" s="432" t="str">
        <f t="shared" si="9"/>
        <v/>
      </c>
      <c r="AB17" s="432" t="str">
        <f t="shared" si="10"/>
        <v/>
      </c>
      <c r="AC17" s="432" t="str">
        <f t="shared" si="11"/>
        <v/>
      </c>
      <c r="AD17" s="432" t="str">
        <f t="shared" si="12"/>
        <v/>
      </c>
      <c r="AE17" s="432" t="str">
        <f t="shared" si="13"/>
        <v/>
      </c>
      <c r="AF17" s="432" t="str">
        <f t="shared" si="14"/>
        <v/>
      </c>
    </row>
    <row r="18" spans="1:32" ht="21.75" customHeight="1" x14ac:dyDescent="0.15">
      <c r="A18" s="64"/>
      <c r="B18" s="65">
        <f t="shared" si="0"/>
        <v>0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52"/>
      <c r="N18" s="313"/>
      <c r="O18" s="54"/>
      <c r="T18" s="432" t="str">
        <f t="shared" si="2"/>
        <v/>
      </c>
      <c r="U18" s="432" t="str">
        <f t="shared" si="3"/>
        <v/>
      </c>
      <c r="V18" s="432" t="str">
        <f t="shared" si="4"/>
        <v/>
      </c>
      <c r="W18" s="432" t="str">
        <f t="shared" si="5"/>
        <v/>
      </c>
      <c r="X18" s="432" t="str">
        <f t="shared" si="6"/>
        <v/>
      </c>
      <c r="Y18" s="432" t="str">
        <f t="shared" si="7"/>
        <v/>
      </c>
      <c r="Z18" s="432" t="str">
        <f t="shared" si="8"/>
        <v/>
      </c>
      <c r="AA18" s="432" t="str">
        <f t="shared" si="9"/>
        <v/>
      </c>
      <c r="AB18" s="432" t="str">
        <f t="shared" si="10"/>
        <v/>
      </c>
      <c r="AC18" s="432" t="str">
        <f t="shared" si="11"/>
        <v/>
      </c>
      <c r="AD18" s="432" t="str">
        <f t="shared" si="12"/>
        <v/>
      </c>
      <c r="AE18" s="432" t="str">
        <f t="shared" si="13"/>
        <v/>
      </c>
      <c r="AF18" s="432" t="str">
        <f t="shared" si="14"/>
        <v/>
      </c>
    </row>
    <row r="19" spans="1:32" ht="21.75" customHeight="1" x14ac:dyDescent="0.15">
      <c r="A19" s="64"/>
      <c r="B19" s="65">
        <f t="shared" si="0"/>
        <v>0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52"/>
      <c r="N19" s="313"/>
      <c r="O19" s="54"/>
      <c r="T19" s="432" t="str">
        <f t="shared" si="2"/>
        <v/>
      </c>
      <c r="U19" s="432" t="str">
        <f t="shared" si="3"/>
        <v/>
      </c>
      <c r="V19" s="432" t="str">
        <f t="shared" si="4"/>
        <v/>
      </c>
      <c r="W19" s="432" t="str">
        <f t="shared" si="5"/>
        <v/>
      </c>
      <c r="X19" s="432" t="str">
        <f t="shared" si="6"/>
        <v/>
      </c>
      <c r="Y19" s="432" t="str">
        <f t="shared" si="7"/>
        <v/>
      </c>
      <c r="Z19" s="432" t="str">
        <f t="shared" si="8"/>
        <v/>
      </c>
      <c r="AA19" s="432" t="str">
        <f t="shared" si="9"/>
        <v/>
      </c>
      <c r="AB19" s="432" t="str">
        <f t="shared" si="10"/>
        <v/>
      </c>
      <c r="AC19" s="432" t="str">
        <f t="shared" si="11"/>
        <v/>
      </c>
      <c r="AD19" s="432" t="str">
        <f t="shared" si="12"/>
        <v/>
      </c>
      <c r="AE19" s="432" t="str">
        <f t="shared" si="13"/>
        <v/>
      </c>
      <c r="AF19" s="432" t="str">
        <f t="shared" si="14"/>
        <v/>
      </c>
    </row>
    <row r="20" spans="1:32" ht="21.75" customHeight="1" x14ac:dyDescent="0.15">
      <c r="A20" s="64"/>
      <c r="B20" s="65">
        <f t="shared" ref="B20:B35" si="15">SUM(C20:N20)</f>
        <v>0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52"/>
      <c r="N20" s="313"/>
      <c r="O20" s="54"/>
      <c r="T20" s="432" t="str">
        <f t="shared" si="2"/>
        <v/>
      </c>
      <c r="U20" s="432" t="str">
        <f t="shared" si="3"/>
        <v/>
      </c>
      <c r="V20" s="432" t="str">
        <f t="shared" si="4"/>
        <v/>
      </c>
      <c r="W20" s="432" t="str">
        <f t="shared" si="5"/>
        <v/>
      </c>
      <c r="X20" s="432" t="str">
        <f t="shared" si="6"/>
        <v/>
      </c>
      <c r="Y20" s="432" t="str">
        <f t="shared" si="7"/>
        <v/>
      </c>
      <c r="Z20" s="432" t="str">
        <f t="shared" si="8"/>
        <v/>
      </c>
      <c r="AA20" s="432" t="str">
        <f t="shared" si="9"/>
        <v/>
      </c>
      <c r="AB20" s="432" t="str">
        <f t="shared" si="10"/>
        <v/>
      </c>
      <c r="AC20" s="432" t="str">
        <f t="shared" si="11"/>
        <v/>
      </c>
      <c r="AD20" s="432" t="str">
        <f t="shared" si="12"/>
        <v/>
      </c>
      <c r="AE20" s="432" t="str">
        <f t="shared" si="13"/>
        <v/>
      </c>
      <c r="AF20" s="432" t="str">
        <f t="shared" si="14"/>
        <v/>
      </c>
    </row>
    <row r="21" spans="1:32" ht="21.75" customHeight="1" x14ac:dyDescent="0.15">
      <c r="A21" s="64"/>
      <c r="B21" s="65">
        <f t="shared" si="15"/>
        <v>0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52"/>
      <c r="N21" s="313"/>
      <c r="O21" s="54"/>
      <c r="T21" s="432" t="str">
        <f t="shared" si="2"/>
        <v/>
      </c>
      <c r="U21" s="432" t="str">
        <f t="shared" si="3"/>
        <v/>
      </c>
      <c r="V21" s="432" t="str">
        <f t="shared" si="4"/>
        <v/>
      </c>
      <c r="W21" s="432" t="str">
        <f t="shared" si="5"/>
        <v/>
      </c>
      <c r="X21" s="432" t="str">
        <f t="shared" si="6"/>
        <v/>
      </c>
      <c r="Y21" s="432" t="str">
        <f t="shared" si="7"/>
        <v/>
      </c>
      <c r="Z21" s="432" t="str">
        <f t="shared" si="8"/>
        <v/>
      </c>
      <c r="AA21" s="432" t="str">
        <f t="shared" si="9"/>
        <v/>
      </c>
      <c r="AB21" s="432" t="str">
        <f t="shared" si="10"/>
        <v/>
      </c>
      <c r="AC21" s="432" t="str">
        <f t="shared" si="11"/>
        <v/>
      </c>
      <c r="AD21" s="432" t="str">
        <f t="shared" si="12"/>
        <v/>
      </c>
      <c r="AE21" s="432" t="str">
        <f t="shared" si="13"/>
        <v/>
      </c>
      <c r="AF21" s="432" t="str">
        <f t="shared" si="14"/>
        <v/>
      </c>
    </row>
    <row r="22" spans="1:32" ht="21.75" customHeight="1" x14ac:dyDescent="0.15">
      <c r="A22" s="64"/>
      <c r="B22" s="65">
        <f t="shared" si="15"/>
        <v>0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52"/>
      <c r="N22" s="313"/>
      <c r="O22" s="54"/>
      <c r="T22" s="432" t="str">
        <f t="shared" si="2"/>
        <v/>
      </c>
      <c r="U22" s="432" t="str">
        <f t="shared" si="3"/>
        <v/>
      </c>
      <c r="V22" s="432" t="str">
        <f t="shared" si="4"/>
        <v/>
      </c>
      <c r="W22" s="432" t="str">
        <f t="shared" si="5"/>
        <v/>
      </c>
      <c r="X22" s="432" t="str">
        <f t="shared" si="6"/>
        <v/>
      </c>
      <c r="Y22" s="432" t="str">
        <f t="shared" si="7"/>
        <v/>
      </c>
      <c r="Z22" s="432" t="str">
        <f t="shared" si="8"/>
        <v/>
      </c>
      <c r="AA22" s="432" t="str">
        <f t="shared" si="9"/>
        <v/>
      </c>
      <c r="AB22" s="432" t="str">
        <f t="shared" si="10"/>
        <v/>
      </c>
      <c r="AC22" s="432" t="str">
        <f t="shared" si="11"/>
        <v/>
      </c>
      <c r="AD22" s="432" t="str">
        <f t="shared" si="12"/>
        <v/>
      </c>
      <c r="AE22" s="432" t="str">
        <f t="shared" si="13"/>
        <v/>
      </c>
      <c r="AF22" s="432" t="str">
        <f t="shared" si="14"/>
        <v/>
      </c>
    </row>
    <row r="23" spans="1:32" ht="21.75" customHeight="1" x14ac:dyDescent="0.15">
      <c r="A23" s="64"/>
      <c r="B23" s="65">
        <f t="shared" si="15"/>
        <v>0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52"/>
      <c r="N23" s="313"/>
      <c r="O23" s="54"/>
      <c r="T23" s="432" t="str">
        <f t="shared" si="2"/>
        <v/>
      </c>
      <c r="U23" s="432" t="str">
        <f t="shared" si="3"/>
        <v/>
      </c>
      <c r="V23" s="432" t="str">
        <f t="shared" si="4"/>
        <v/>
      </c>
      <c r="W23" s="432" t="str">
        <f t="shared" si="5"/>
        <v/>
      </c>
      <c r="X23" s="432" t="str">
        <f t="shared" si="6"/>
        <v/>
      </c>
      <c r="Y23" s="432" t="str">
        <f t="shared" si="7"/>
        <v/>
      </c>
      <c r="Z23" s="432" t="str">
        <f t="shared" si="8"/>
        <v/>
      </c>
      <c r="AA23" s="432" t="str">
        <f t="shared" si="9"/>
        <v/>
      </c>
      <c r="AB23" s="432" t="str">
        <f t="shared" si="10"/>
        <v/>
      </c>
      <c r="AC23" s="432" t="str">
        <f t="shared" si="11"/>
        <v/>
      </c>
      <c r="AD23" s="432" t="str">
        <f t="shared" si="12"/>
        <v/>
      </c>
      <c r="AE23" s="432" t="str">
        <f t="shared" si="13"/>
        <v/>
      </c>
      <c r="AF23" s="432" t="str">
        <f t="shared" si="14"/>
        <v/>
      </c>
    </row>
    <row r="24" spans="1:32" ht="21.75" customHeight="1" x14ac:dyDescent="0.15">
      <c r="A24" s="64"/>
      <c r="B24" s="65">
        <f t="shared" si="15"/>
        <v>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52"/>
      <c r="N24" s="313"/>
      <c r="O24" s="54"/>
      <c r="T24" s="432" t="str">
        <f t="shared" si="2"/>
        <v/>
      </c>
      <c r="U24" s="432" t="str">
        <f t="shared" si="3"/>
        <v/>
      </c>
      <c r="V24" s="432" t="str">
        <f t="shared" si="4"/>
        <v/>
      </c>
      <c r="W24" s="432" t="str">
        <f t="shared" si="5"/>
        <v/>
      </c>
      <c r="X24" s="432" t="str">
        <f t="shared" si="6"/>
        <v/>
      </c>
      <c r="Y24" s="432" t="str">
        <f t="shared" si="7"/>
        <v/>
      </c>
      <c r="Z24" s="432" t="str">
        <f t="shared" si="8"/>
        <v/>
      </c>
      <c r="AA24" s="432" t="str">
        <f t="shared" si="9"/>
        <v/>
      </c>
      <c r="AB24" s="432" t="str">
        <f t="shared" si="10"/>
        <v/>
      </c>
      <c r="AC24" s="432" t="str">
        <f t="shared" si="11"/>
        <v/>
      </c>
      <c r="AD24" s="432" t="str">
        <f t="shared" si="12"/>
        <v/>
      </c>
      <c r="AE24" s="432" t="str">
        <f t="shared" si="13"/>
        <v/>
      </c>
      <c r="AF24" s="432" t="str">
        <f t="shared" si="14"/>
        <v/>
      </c>
    </row>
    <row r="25" spans="1:32" ht="21.75" customHeight="1" x14ac:dyDescent="0.15">
      <c r="A25" s="64"/>
      <c r="B25" s="65">
        <f t="shared" si="15"/>
        <v>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52"/>
      <c r="N25" s="313"/>
      <c r="O25" s="54"/>
      <c r="T25" s="432" t="str">
        <f t="shared" si="2"/>
        <v/>
      </c>
      <c r="U25" s="432" t="str">
        <f t="shared" si="3"/>
        <v/>
      </c>
      <c r="V25" s="432" t="str">
        <f t="shared" si="4"/>
        <v/>
      </c>
      <c r="W25" s="432" t="str">
        <f t="shared" si="5"/>
        <v/>
      </c>
      <c r="X25" s="432" t="str">
        <f t="shared" si="6"/>
        <v/>
      </c>
      <c r="Y25" s="432" t="str">
        <f t="shared" si="7"/>
        <v/>
      </c>
      <c r="Z25" s="432" t="str">
        <f t="shared" si="8"/>
        <v/>
      </c>
      <c r="AA25" s="432" t="str">
        <f t="shared" si="9"/>
        <v/>
      </c>
      <c r="AB25" s="432" t="str">
        <f t="shared" si="10"/>
        <v/>
      </c>
      <c r="AC25" s="432" t="str">
        <f t="shared" si="11"/>
        <v/>
      </c>
      <c r="AD25" s="432" t="str">
        <f t="shared" si="12"/>
        <v/>
      </c>
      <c r="AE25" s="432" t="str">
        <f t="shared" si="13"/>
        <v/>
      </c>
      <c r="AF25" s="432" t="str">
        <f t="shared" si="14"/>
        <v/>
      </c>
    </row>
    <row r="26" spans="1:32" ht="21.75" customHeight="1" x14ac:dyDescent="0.15">
      <c r="A26" s="64"/>
      <c r="B26" s="65">
        <f t="shared" si="15"/>
        <v>0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52"/>
      <c r="N26" s="313"/>
      <c r="O26" s="54"/>
      <c r="T26" s="432" t="str">
        <f t="shared" si="2"/>
        <v/>
      </c>
      <c r="U26" s="432" t="str">
        <f t="shared" si="3"/>
        <v/>
      </c>
      <c r="V26" s="432" t="str">
        <f t="shared" si="4"/>
        <v/>
      </c>
      <c r="W26" s="432" t="str">
        <f t="shared" si="5"/>
        <v/>
      </c>
      <c r="X26" s="432" t="str">
        <f t="shared" si="6"/>
        <v/>
      </c>
      <c r="Y26" s="432" t="str">
        <f t="shared" si="7"/>
        <v/>
      </c>
      <c r="Z26" s="432" t="str">
        <f t="shared" si="8"/>
        <v/>
      </c>
      <c r="AA26" s="432" t="str">
        <f t="shared" si="9"/>
        <v/>
      </c>
      <c r="AB26" s="432" t="str">
        <f t="shared" si="10"/>
        <v/>
      </c>
      <c r="AC26" s="432" t="str">
        <f t="shared" si="11"/>
        <v/>
      </c>
      <c r="AD26" s="432" t="str">
        <f t="shared" si="12"/>
        <v/>
      </c>
      <c r="AE26" s="432" t="str">
        <f t="shared" si="13"/>
        <v/>
      </c>
      <c r="AF26" s="432" t="str">
        <f t="shared" si="14"/>
        <v/>
      </c>
    </row>
    <row r="27" spans="1:32" ht="21.75" customHeight="1" x14ac:dyDescent="0.15">
      <c r="A27" s="64"/>
      <c r="B27" s="65">
        <f t="shared" si="15"/>
        <v>0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52"/>
      <c r="N27" s="313"/>
      <c r="O27" s="54"/>
      <c r="T27" s="432" t="str">
        <f t="shared" si="2"/>
        <v/>
      </c>
      <c r="U27" s="432" t="str">
        <f t="shared" si="3"/>
        <v/>
      </c>
      <c r="V27" s="432" t="str">
        <f t="shared" si="4"/>
        <v/>
      </c>
      <c r="W27" s="432" t="str">
        <f t="shared" si="5"/>
        <v/>
      </c>
      <c r="X27" s="432" t="str">
        <f t="shared" si="6"/>
        <v/>
      </c>
      <c r="Y27" s="432" t="str">
        <f t="shared" si="7"/>
        <v/>
      </c>
      <c r="Z27" s="432" t="str">
        <f t="shared" si="8"/>
        <v/>
      </c>
      <c r="AA27" s="432" t="str">
        <f t="shared" si="9"/>
        <v/>
      </c>
      <c r="AB27" s="432" t="str">
        <f t="shared" si="10"/>
        <v/>
      </c>
      <c r="AC27" s="432" t="str">
        <f t="shared" si="11"/>
        <v/>
      </c>
      <c r="AD27" s="432" t="str">
        <f t="shared" si="12"/>
        <v/>
      </c>
      <c r="AE27" s="432" t="str">
        <f t="shared" si="13"/>
        <v/>
      </c>
      <c r="AF27" s="432" t="str">
        <f t="shared" si="14"/>
        <v/>
      </c>
    </row>
    <row r="28" spans="1:32" ht="21.75" customHeight="1" x14ac:dyDescent="0.15">
      <c r="A28" s="64"/>
      <c r="B28" s="65">
        <f t="shared" si="15"/>
        <v>0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52"/>
      <c r="N28" s="313"/>
      <c r="O28" s="54"/>
      <c r="T28" s="432" t="str">
        <f t="shared" si="2"/>
        <v/>
      </c>
      <c r="U28" s="432" t="str">
        <f t="shared" si="3"/>
        <v/>
      </c>
      <c r="V28" s="432" t="str">
        <f t="shared" si="4"/>
        <v/>
      </c>
      <c r="W28" s="432" t="str">
        <f t="shared" si="5"/>
        <v/>
      </c>
      <c r="X28" s="432" t="str">
        <f t="shared" si="6"/>
        <v/>
      </c>
      <c r="Y28" s="432" t="str">
        <f t="shared" si="7"/>
        <v/>
      </c>
      <c r="Z28" s="432" t="str">
        <f t="shared" si="8"/>
        <v/>
      </c>
      <c r="AA28" s="432" t="str">
        <f t="shared" si="9"/>
        <v/>
      </c>
      <c r="AB28" s="432" t="str">
        <f t="shared" si="10"/>
        <v/>
      </c>
      <c r="AC28" s="432" t="str">
        <f t="shared" si="11"/>
        <v/>
      </c>
      <c r="AD28" s="432" t="str">
        <f t="shared" si="12"/>
        <v/>
      </c>
      <c r="AE28" s="432" t="str">
        <f t="shared" si="13"/>
        <v/>
      </c>
      <c r="AF28" s="432" t="str">
        <f t="shared" si="14"/>
        <v/>
      </c>
    </row>
    <row r="29" spans="1:32" ht="21.75" customHeight="1" x14ac:dyDescent="0.15">
      <c r="A29" s="64"/>
      <c r="B29" s="65">
        <f t="shared" si="15"/>
        <v>0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52"/>
      <c r="N29" s="313"/>
      <c r="O29" s="54"/>
      <c r="T29" s="432" t="str">
        <f t="shared" si="2"/>
        <v/>
      </c>
      <c r="U29" s="432" t="str">
        <f t="shared" si="3"/>
        <v/>
      </c>
      <c r="V29" s="432" t="str">
        <f t="shared" si="4"/>
        <v/>
      </c>
      <c r="W29" s="432" t="str">
        <f t="shared" si="5"/>
        <v/>
      </c>
      <c r="X29" s="432" t="str">
        <f t="shared" si="6"/>
        <v/>
      </c>
      <c r="Y29" s="432" t="str">
        <f t="shared" si="7"/>
        <v/>
      </c>
      <c r="Z29" s="432" t="str">
        <f t="shared" si="8"/>
        <v/>
      </c>
      <c r="AA29" s="432" t="str">
        <f t="shared" si="9"/>
        <v/>
      </c>
      <c r="AB29" s="432" t="str">
        <f t="shared" si="10"/>
        <v/>
      </c>
      <c r="AC29" s="432" t="str">
        <f t="shared" si="11"/>
        <v/>
      </c>
      <c r="AD29" s="432" t="str">
        <f t="shared" si="12"/>
        <v/>
      </c>
      <c r="AE29" s="432" t="str">
        <f t="shared" si="13"/>
        <v/>
      </c>
      <c r="AF29" s="432" t="str">
        <f t="shared" si="14"/>
        <v/>
      </c>
    </row>
    <row r="30" spans="1:32" ht="21.75" customHeight="1" x14ac:dyDescent="0.15">
      <c r="A30" s="64"/>
      <c r="B30" s="65">
        <f t="shared" si="15"/>
        <v>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52"/>
      <c r="N30" s="313"/>
      <c r="O30" s="54"/>
      <c r="T30" s="432" t="str">
        <f t="shared" si="2"/>
        <v/>
      </c>
      <c r="U30" s="432" t="str">
        <f t="shared" si="3"/>
        <v/>
      </c>
      <c r="V30" s="432" t="str">
        <f t="shared" si="4"/>
        <v/>
      </c>
      <c r="W30" s="432" t="str">
        <f t="shared" si="5"/>
        <v/>
      </c>
      <c r="X30" s="432" t="str">
        <f t="shared" si="6"/>
        <v/>
      </c>
      <c r="Y30" s="432" t="str">
        <f t="shared" si="7"/>
        <v/>
      </c>
      <c r="Z30" s="432" t="str">
        <f t="shared" si="8"/>
        <v/>
      </c>
      <c r="AA30" s="432" t="str">
        <f t="shared" si="9"/>
        <v/>
      </c>
      <c r="AB30" s="432" t="str">
        <f t="shared" si="10"/>
        <v/>
      </c>
      <c r="AC30" s="432" t="str">
        <f t="shared" si="11"/>
        <v/>
      </c>
      <c r="AD30" s="432" t="str">
        <f t="shared" si="12"/>
        <v/>
      </c>
      <c r="AE30" s="432" t="str">
        <f t="shared" si="13"/>
        <v/>
      </c>
      <c r="AF30" s="432" t="str">
        <f t="shared" si="14"/>
        <v/>
      </c>
    </row>
    <row r="31" spans="1:32" ht="21.75" customHeight="1" x14ac:dyDescent="0.15">
      <c r="A31" s="64"/>
      <c r="B31" s="65">
        <f t="shared" si="15"/>
        <v>0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52"/>
      <c r="N31" s="313"/>
      <c r="O31" s="54"/>
      <c r="T31" s="432" t="str">
        <f t="shared" si="2"/>
        <v/>
      </c>
      <c r="U31" s="432" t="str">
        <f t="shared" si="3"/>
        <v/>
      </c>
      <c r="V31" s="432" t="str">
        <f t="shared" si="4"/>
        <v/>
      </c>
      <c r="W31" s="432" t="str">
        <f t="shared" si="5"/>
        <v/>
      </c>
      <c r="X31" s="432" t="str">
        <f t="shared" si="6"/>
        <v/>
      </c>
      <c r="Y31" s="432" t="str">
        <f t="shared" si="7"/>
        <v/>
      </c>
      <c r="Z31" s="432" t="str">
        <f t="shared" si="8"/>
        <v/>
      </c>
      <c r="AA31" s="432" t="str">
        <f t="shared" si="9"/>
        <v/>
      </c>
      <c r="AB31" s="432" t="str">
        <f t="shared" si="10"/>
        <v/>
      </c>
      <c r="AC31" s="432" t="str">
        <f t="shared" si="11"/>
        <v/>
      </c>
      <c r="AD31" s="432" t="str">
        <f t="shared" si="12"/>
        <v/>
      </c>
      <c r="AE31" s="432" t="str">
        <f t="shared" si="13"/>
        <v/>
      </c>
      <c r="AF31" s="432" t="str">
        <f t="shared" si="14"/>
        <v/>
      </c>
    </row>
    <row r="32" spans="1:32" ht="21.75" customHeight="1" x14ac:dyDescent="0.15">
      <c r="A32" s="64"/>
      <c r="B32" s="65">
        <f t="shared" si="15"/>
        <v>0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52"/>
      <c r="N32" s="313"/>
      <c r="O32" s="54"/>
      <c r="T32" s="432" t="str">
        <f t="shared" si="2"/>
        <v/>
      </c>
      <c r="U32" s="432" t="str">
        <f t="shared" si="3"/>
        <v/>
      </c>
      <c r="V32" s="432" t="str">
        <f t="shared" si="4"/>
        <v/>
      </c>
      <c r="W32" s="432" t="str">
        <f t="shared" si="5"/>
        <v/>
      </c>
      <c r="X32" s="432" t="str">
        <f t="shared" si="6"/>
        <v/>
      </c>
      <c r="Y32" s="432" t="str">
        <f t="shared" si="7"/>
        <v/>
      </c>
      <c r="Z32" s="432" t="str">
        <f t="shared" si="8"/>
        <v/>
      </c>
      <c r="AA32" s="432" t="str">
        <f t="shared" si="9"/>
        <v/>
      </c>
      <c r="AB32" s="432" t="str">
        <f t="shared" si="10"/>
        <v/>
      </c>
      <c r="AC32" s="432" t="str">
        <f t="shared" si="11"/>
        <v/>
      </c>
      <c r="AD32" s="432" t="str">
        <f t="shared" si="12"/>
        <v/>
      </c>
      <c r="AE32" s="432" t="str">
        <f t="shared" si="13"/>
        <v/>
      </c>
      <c r="AF32" s="432" t="str">
        <f t="shared" si="14"/>
        <v/>
      </c>
    </row>
    <row r="33" spans="1:32" ht="21.75" customHeight="1" x14ac:dyDescent="0.15">
      <c r="A33" s="64"/>
      <c r="B33" s="65">
        <f t="shared" si="15"/>
        <v>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52"/>
      <c r="N33" s="313"/>
      <c r="O33" s="54"/>
      <c r="T33" s="432" t="str">
        <f t="shared" si="2"/>
        <v/>
      </c>
      <c r="U33" s="432" t="str">
        <f t="shared" si="3"/>
        <v/>
      </c>
      <c r="V33" s="432" t="str">
        <f t="shared" si="4"/>
        <v/>
      </c>
      <c r="W33" s="432" t="str">
        <f t="shared" si="5"/>
        <v/>
      </c>
      <c r="X33" s="432" t="str">
        <f t="shared" si="6"/>
        <v/>
      </c>
      <c r="Y33" s="432" t="str">
        <f t="shared" si="7"/>
        <v/>
      </c>
      <c r="Z33" s="432" t="str">
        <f t="shared" si="8"/>
        <v/>
      </c>
      <c r="AA33" s="432" t="str">
        <f t="shared" si="9"/>
        <v/>
      </c>
      <c r="AB33" s="432" t="str">
        <f t="shared" si="10"/>
        <v/>
      </c>
      <c r="AC33" s="432" t="str">
        <f t="shared" si="11"/>
        <v/>
      </c>
      <c r="AD33" s="432" t="str">
        <f t="shared" si="12"/>
        <v/>
      </c>
      <c r="AE33" s="432" t="str">
        <f t="shared" si="13"/>
        <v/>
      </c>
      <c r="AF33" s="432" t="str">
        <f t="shared" si="14"/>
        <v/>
      </c>
    </row>
    <row r="34" spans="1:32" ht="21.75" customHeight="1" x14ac:dyDescent="0.15">
      <c r="A34" s="64"/>
      <c r="B34" s="65">
        <f t="shared" si="15"/>
        <v>0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52"/>
      <c r="N34" s="313"/>
      <c r="O34" s="54"/>
      <c r="T34" s="432" t="str">
        <f t="shared" si="2"/>
        <v/>
      </c>
      <c r="U34" s="432" t="str">
        <f t="shared" si="3"/>
        <v/>
      </c>
      <c r="V34" s="432" t="str">
        <f t="shared" si="4"/>
        <v/>
      </c>
      <c r="W34" s="432" t="str">
        <f t="shared" si="5"/>
        <v/>
      </c>
      <c r="X34" s="432" t="str">
        <f t="shared" si="6"/>
        <v/>
      </c>
      <c r="Y34" s="432" t="str">
        <f t="shared" si="7"/>
        <v/>
      </c>
      <c r="Z34" s="432" t="str">
        <f t="shared" si="8"/>
        <v/>
      </c>
      <c r="AA34" s="432" t="str">
        <f t="shared" si="9"/>
        <v/>
      </c>
      <c r="AB34" s="432" t="str">
        <f t="shared" si="10"/>
        <v/>
      </c>
      <c r="AC34" s="432" t="str">
        <f t="shared" si="11"/>
        <v/>
      </c>
      <c r="AD34" s="432" t="str">
        <f t="shared" si="12"/>
        <v/>
      </c>
      <c r="AE34" s="432" t="str">
        <f t="shared" si="13"/>
        <v/>
      </c>
      <c r="AF34" s="432" t="str">
        <f t="shared" si="14"/>
        <v/>
      </c>
    </row>
    <row r="35" spans="1:32" ht="21.75" customHeight="1" thickBot="1" x14ac:dyDescent="0.2">
      <c r="A35" s="66"/>
      <c r="B35" s="172">
        <f t="shared" si="15"/>
        <v>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56"/>
      <c r="N35" s="42"/>
      <c r="O35" s="51"/>
      <c r="T35" s="432" t="str">
        <f t="shared" si="2"/>
        <v/>
      </c>
      <c r="U35" s="432" t="str">
        <f t="shared" si="3"/>
        <v/>
      </c>
      <c r="V35" s="432" t="str">
        <f t="shared" si="4"/>
        <v/>
      </c>
      <c r="W35" s="432" t="str">
        <f t="shared" si="5"/>
        <v/>
      </c>
      <c r="X35" s="432" t="str">
        <f t="shared" si="6"/>
        <v/>
      </c>
      <c r="Y35" s="432" t="str">
        <f t="shared" si="7"/>
        <v/>
      </c>
      <c r="Z35" s="432" t="str">
        <f t="shared" si="8"/>
        <v/>
      </c>
      <c r="AA35" s="432" t="str">
        <f t="shared" si="9"/>
        <v/>
      </c>
      <c r="AB35" s="432" t="str">
        <f t="shared" si="10"/>
        <v/>
      </c>
      <c r="AC35" s="432" t="str">
        <f t="shared" si="11"/>
        <v/>
      </c>
      <c r="AD35" s="432" t="str">
        <f t="shared" si="12"/>
        <v/>
      </c>
      <c r="AE35" s="432" t="str">
        <f t="shared" si="13"/>
        <v/>
      </c>
      <c r="AF35" s="432" t="str">
        <f t="shared" si="14"/>
        <v/>
      </c>
    </row>
    <row r="36" spans="1:32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32" ht="10.5" customHeight="1" x14ac:dyDescent="0.15">
      <c r="A37" s="554"/>
      <c r="B37" s="554"/>
      <c r="C37" s="554"/>
    </row>
    <row r="38" spans="1:32" ht="30.75" customHeight="1" thickBot="1" x14ac:dyDescent="0.2">
      <c r="A38" s="541" t="s">
        <v>27</v>
      </c>
      <c r="B38" s="541"/>
      <c r="C38" s="541"/>
      <c r="D38" s="541"/>
      <c r="E38" s="541"/>
      <c r="L38" s="542" t="s">
        <v>136</v>
      </c>
      <c r="M38" s="542"/>
      <c r="N38" s="542"/>
      <c r="T38" s="432" t="s">
        <v>360</v>
      </c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</row>
    <row r="39" spans="1:32" ht="47.25" customHeight="1" thickBot="1" x14ac:dyDescent="0.2">
      <c r="A39" s="57" t="s">
        <v>224</v>
      </c>
      <c r="B39" s="58" t="s">
        <v>242</v>
      </c>
      <c r="C39" s="58" t="s">
        <v>196</v>
      </c>
      <c r="D39" s="58" t="s">
        <v>78</v>
      </c>
      <c r="E39" s="58" t="s">
        <v>79</v>
      </c>
      <c r="F39" s="58" t="s">
        <v>84</v>
      </c>
      <c r="G39" s="58" t="s">
        <v>83</v>
      </c>
      <c r="H39" s="58" t="s">
        <v>86</v>
      </c>
      <c r="I39" s="58" t="s">
        <v>99</v>
      </c>
      <c r="J39" s="58" t="s">
        <v>100</v>
      </c>
      <c r="K39" s="58" t="s">
        <v>101</v>
      </c>
      <c r="L39" s="113" t="s">
        <v>177</v>
      </c>
      <c r="M39" s="114" t="s">
        <v>45</v>
      </c>
      <c r="N39" s="237" t="s">
        <v>326</v>
      </c>
      <c r="O39" s="238" t="s">
        <v>327</v>
      </c>
      <c r="T39" s="432" t="s">
        <v>196</v>
      </c>
      <c r="U39" s="432" t="s">
        <v>78</v>
      </c>
      <c r="V39" s="432" t="s">
        <v>79</v>
      </c>
      <c r="W39" s="432" t="s">
        <v>84</v>
      </c>
      <c r="X39" s="432" t="s">
        <v>83</v>
      </c>
      <c r="Y39" s="432" t="s">
        <v>86</v>
      </c>
      <c r="Z39" s="432" t="s">
        <v>99</v>
      </c>
      <c r="AA39" s="432" t="s">
        <v>100</v>
      </c>
      <c r="AB39" s="432" t="s">
        <v>101</v>
      </c>
      <c r="AC39" s="450" t="s">
        <v>177</v>
      </c>
      <c r="AD39" s="450" t="s">
        <v>45</v>
      </c>
      <c r="AE39" s="451" t="s">
        <v>326</v>
      </c>
      <c r="AF39" s="451" t="s">
        <v>327</v>
      </c>
    </row>
    <row r="40" spans="1:32" ht="21.75" customHeight="1" thickTop="1" x14ac:dyDescent="0.15">
      <c r="A40" s="61" t="s">
        <v>243</v>
      </c>
      <c r="B40" s="62">
        <f t="shared" ref="B40:B54" si="16">SUM(C40:N40)</f>
        <v>748</v>
      </c>
      <c r="C40" s="62">
        <f t="shared" ref="C40:O40" si="17">SUM(C41:C70)</f>
        <v>246</v>
      </c>
      <c r="D40" s="62">
        <f t="shared" si="17"/>
        <v>77</v>
      </c>
      <c r="E40" s="62">
        <f t="shared" si="17"/>
        <v>215</v>
      </c>
      <c r="F40" s="62">
        <f t="shared" si="17"/>
        <v>40</v>
      </c>
      <c r="G40" s="62">
        <f t="shared" si="17"/>
        <v>0</v>
      </c>
      <c r="H40" s="62">
        <f t="shared" si="17"/>
        <v>170</v>
      </c>
      <c r="I40" s="62">
        <f t="shared" si="17"/>
        <v>0</v>
      </c>
      <c r="J40" s="62">
        <f t="shared" si="17"/>
        <v>0</v>
      </c>
      <c r="K40" s="62">
        <f t="shared" si="17"/>
        <v>0</v>
      </c>
      <c r="L40" s="62">
        <f t="shared" si="17"/>
        <v>0</v>
      </c>
      <c r="M40" s="62">
        <f t="shared" si="17"/>
        <v>0</v>
      </c>
      <c r="N40" s="104">
        <f t="shared" si="17"/>
        <v>0</v>
      </c>
      <c r="O40" s="169">
        <f t="shared" si="17"/>
        <v>0</v>
      </c>
      <c r="T40" s="432" t="str">
        <f t="shared" ref="T40:T70" si="18">IF((C5*9)&gt;=C40,"","오류")</f>
        <v/>
      </c>
      <c r="U40" s="432" t="str">
        <f t="shared" ref="U40:U70" si="19">IF((D5*19)&gt;=D40,"","오류")</f>
        <v/>
      </c>
      <c r="V40" s="432" t="str">
        <f t="shared" ref="V40:V70" si="20">IF((E5*39)&gt;=E40,"","오류")</f>
        <v/>
      </c>
      <c r="W40" s="432" t="str">
        <f t="shared" ref="W40:W70" si="21">IF((F5*49)&gt;=F40,"","오류")</f>
        <v/>
      </c>
      <c r="X40" s="432" t="str">
        <f t="shared" ref="X40:X70" si="22">IF((G5*99)&gt;=G40,"","오류")</f>
        <v/>
      </c>
      <c r="Y40" s="432" t="str">
        <f t="shared" ref="Y40:Y70" si="23">IF((H5*199)&gt;=H40,"","오류")</f>
        <v/>
      </c>
      <c r="Z40" s="432" t="str">
        <f t="shared" ref="Z40:Z70" si="24">IF((I5*299)&gt;=I40,"","오류")</f>
        <v/>
      </c>
      <c r="AA40" s="432" t="str">
        <f t="shared" ref="AA40:AA70" si="25">IF((J5*399)&gt;=J40,"","오류")</f>
        <v/>
      </c>
      <c r="AB40" s="432" t="str">
        <f t="shared" ref="AB40:AB70" si="26">IF((K5*499)&gt;=K40,"","오류")</f>
        <v/>
      </c>
      <c r="AC40" s="432" t="str">
        <f t="shared" ref="AC40:AC70" si="27">IF((L5*999)&gt;=L40,"","오류")</f>
        <v/>
      </c>
      <c r="AD40" s="432" t="str">
        <f t="shared" ref="AD40:AD70" si="28">IF((M5*1999)&gt;=M40,"","오류")</f>
        <v/>
      </c>
      <c r="AE40" s="432" t="str">
        <f t="shared" ref="AE40:AE70" si="29">IF((N5*4999)&gt;=N40,"","오류")</f>
        <v/>
      </c>
      <c r="AF40" s="432" t="str">
        <f t="shared" ref="AF40:AF70" si="30">IF((O5*20000)&gt;=O40,"","오류")</f>
        <v/>
      </c>
    </row>
    <row r="41" spans="1:32" ht="21.75" customHeight="1" x14ac:dyDescent="0.15">
      <c r="A41" s="64" t="s">
        <v>395</v>
      </c>
      <c r="B41" s="65">
        <f t="shared" si="16"/>
        <v>30</v>
      </c>
      <c r="C41" s="312">
        <v>10</v>
      </c>
      <c r="D41" s="312">
        <v>0</v>
      </c>
      <c r="E41" s="312">
        <v>20</v>
      </c>
      <c r="F41" s="312">
        <v>0</v>
      </c>
      <c r="G41" s="312">
        <v>0</v>
      </c>
      <c r="H41" s="312">
        <v>0</v>
      </c>
      <c r="I41" s="312">
        <v>0</v>
      </c>
      <c r="J41" s="312">
        <v>0</v>
      </c>
      <c r="K41" s="312">
        <v>0</v>
      </c>
      <c r="L41" s="312">
        <v>0</v>
      </c>
      <c r="M41" s="43">
        <v>0</v>
      </c>
      <c r="N41" s="239">
        <v>0</v>
      </c>
      <c r="O41" s="240">
        <v>0</v>
      </c>
      <c r="T41" s="432" t="str">
        <f t="shared" si="18"/>
        <v/>
      </c>
      <c r="U41" s="432" t="str">
        <f t="shared" si="19"/>
        <v/>
      </c>
      <c r="V41" s="432" t="str">
        <f t="shared" si="20"/>
        <v/>
      </c>
      <c r="W41" s="432" t="str">
        <f t="shared" si="21"/>
        <v/>
      </c>
      <c r="X41" s="432" t="str">
        <f t="shared" si="22"/>
        <v/>
      </c>
      <c r="Y41" s="432" t="str">
        <f t="shared" si="23"/>
        <v/>
      </c>
      <c r="Z41" s="432" t="str">
        <f t="shared" si="24"/>
        <v/>
      </c>
      <c r="AA41" s="432" t="str">
        <f t="shared" si="25"/>
        <v/>
      </c>
      <c r="AB41" s="432" t="str">
        <f t="shared" si="26"/>
        <v/>
      </c>
      <c r="AC41" s="432" t="str">
        <f t="shared" si="27"/>
        <v/>
      </c>
      <c r="AD41" s="432" t="str">
        <f t="shared" si="28"/>
        <v/>
      </c>
      <c r="AE41" s="432" t="str">
        <f t="shared" si="29"/>
        <v/>
      </c>
      <c r="AF41" s="432" t="str">
        <f t="shared" si="30"/>
        <v/>
      </c>
    </row>
    <row r="42" spans="1:32" ht="21.75" customHeight="1" x14ac:dyDescent="0.15">
      <c r="A42" s="64" t="s">
        <v>396</v>
      </c>
      <c r="B42" s="65">
        <f t="shared" si="16"/>
        <v>23</v>
      </c>
      <c r="C42" s="313">
        <v>3</v>
      </c>
      <c r="D42" s="313">
        <v>0</v>
      </c>
      <c r="E42" s="313">
        <v>20</v>
      </c>
      <c r="F42" s="313">
        <v>0</v>
      </c>
      <c r="G42" s="313">
        <v>0</v>
      </c>
      <c r="H42" s="313">
        <v>0</v>
      </c>
      <c r="I42" s="313">
        <v>0</v>
      </c>
      <c r="J42" s="313">
        <v>0</v>
      </c>
      <c r="K42" s="313">
        <v>0</v>
      </c>
      <c r="L42" s="313">
        <v>0</v>
      </c>
      <c r="M42" s="52">
        <v>0</v>
      </c>
      <c r="N42" s="313">
        <v>0</v>
      </c>
      <c r="O42" s="54">
        <v>0</v>
      </c>
      <c r="T42" s="432" t="str">
        <f t="shared" si="18"/>
        <v/>
      </c>
      <c r="U42" s="432" t="str">
        <f t="shared" si="19"/>
        <v/>
      </c>
      <c r="V42" s="432" t="str">
        <f t="shared" si="20"/>
        <v/>
      </c>
      <c r="W42" s="432" t="str">
        <f t="shared" si="21"/>
        <v/>
      </c>
      <c r="X42" s="432" t="str">
        <f t="shared" si="22"/>
        <v/>
      </c>
      <c r="Y42" s="432" t="str">
        <f t="shared" si="23"/>
        <v/>
      </c>
      <c r="Z42" s="432" t="str">
        <f t="shared" si="24"/>
        <v/>
      </c>
      <c r="AA42" s="432" t="str">
        <f t="shared" si="25"/>
        <v/>
      </c>
      <c r="AB42" s="432" t="str">
        <f t="shared" si="26"/>
        <v/>
      </c>
      <c r="AC42" s="432" t="str">
        <f t="shared" si="27"/>
        <v/>
      </c>
      <c r="AD42" s="432" t="str">
        <f t="shared" si="28"/>
        <v/>
      </c>
      <c r="AE42" s="432" t="str">
        <f t="shared" si="29"/>
        <v/>
      </c>
      <c r="AF42" s="432" t="str">
        <f t="shared" si="30"/>
        <v/>
      </c>
    </row>
    <row r="43" spans="1:32" ht="21.75" customHeight="1" x14ac:dyDescent="0.15">
      <c r="A43" s="64" t="s">
        <v>397</v>
      </c>
      <c r="B43" s="65">
        <f t="shared" si="16"/>
        <v>28</v>
      </c>
      <c r="C43" s="313">
        <v>17</v>
      </c>
      <c r="D43" s="313">
        <v>11</v>
      </c>
      <c r="E43" s="313">
        <v>0</v>
      </c>
      <c r="F43" s="313">
        <v>0</v>
      </c>
      <c r="G43" s="313">
        <v>0</v>
      </c>
      <c r="H43" s="313">
        <v>0</v>
      </c>
      <c r="I43" s="313">
        <v>0</v>
      </c>
      <c r="J43" s="313">
        <v>0</v>
      </c>
      <c r="K43" s="313">
        <v>0</v>
      </c>
      <c r="L43" s="313">
        <v>0</v>
      </c>
      <c r="M43" s="52">
        <v>0</v>
      </c>
      <c r="N43" s="313">
        <v>0</v>
      </c>
      <c r="O43" s="54">
        <v>0</v>
      </c>
      <c r="T43" s="432" t="str">
        <f t="shared" si="18"/>
        <v/>
      </c>
      <c r="U43" s="432" t="str">
        <f t="shared" si="19"/>
        <v/>
      </c>
      <c r="V43" s="432" t="str">
        <f t="shared" si="20"/>
        <v/>
      </c>
      <c r="W43" s="432" t="str">
        <f t="shared" si="21"/>
        <v/>
      </c>
      <c r="X43" s="432" t="str">
        <f t="shared" si="22"/>
        <v/>
      </c>
      <c r="Y43" s="432" t="str">
        <f t="shared" si="23"/>
        <v/>
      </c>
      <c r="Z43" s="432" t="str">
        <f t="shared" si="24"/>
        <v/>
      </c>
      <c r="AA43" s="432" t="str">
        <f t="shared" si="25"/>
        <v/>
      </c>
      <c r="AB43" s="432" t="str">
        <f t="shared" si="26"/>
        <v/>
      </c>
      <c r="AC43" s="432" t="str">
        <f t="shared" si="27"/>
        <v/>
      </c>
      <c r="AD43" s="432" t="str">
        <f t="shared" si="28"/>
        <v/>
      </c>
      <c r="AE43" s="432" t="str">
        <f t="shared" si="29"/>
        <v/>
      </c>
      <c r="AF43" s="432" t="str">
        <f t="shared" si="30"/>
        <v/>
      </c>
    </row>
    <row r="44" spans="1:32" ht="21.75" customHeight="1" x14ac:dyDescent="0.15">
      <c r="A44" s="64" t="s">
        <v>398</v>
      </c>
      <c r="B44" s="65">
        <f t="shared" si="16"/>
        <v>157</v>
      </c>
      <c r="C44" s="313">
        <v>77</v>
      </c>
      <c r="D44" s="313">
        <v>10</v>
      </c>
      <c r="E44" s="313">
        <v>70</v>
      </c>
      <c r="F44" s="313">
        <v>0</v>
      </c>
      <c r="G44" s="313">
        <v>0</v>
      </c>
      <c r="H44" s="313">
        <v>0</v>
      </c>
      <c r="I44" s="313">
        <v>0</v>
      </c>
      <c r="J44" s="313">
        <v>0</v>
      </c>
      <c r="K44" s="313">
        <v>0</v>
      </c>
      <c r="L44" s="313">
        <v>0</v>
      </c>
      <c r="M44" s="52">
        <v>0</v>
      </c>
      <c r="N44" s="313">
        <v>0</v>
      </c>
      <c r="O44" s="54">
        <v>0</v>
      </c>
      <c r="T44" s="432" t="str">
        <f t="shared" si="18"/>
        <v/>
      </c>
      <c r="U44" s="432" t="str">
        <f t="shared" si="19"/>
        <v/>
      </c>
      <c r="V44" s="432" t="str">
        <f t="shared" si="20"/>
        <v/>
      </c>
      <c r="W44" s="432" t="str">
        <f t="shared" si="21"/>
        <v/>
      </c>
      <c r="X44" s="432" t="str">
        <f t="shared" si="22"/>
        <v/>
      </c>
      <c r="Y44" s="432" t="str">
        <f t="shared" si="23"/>
        <v/>
      </c>
      <c r="Z44" s="432" t="str">
        <f t="shared" si="24"/>
        <v/>
      </c>
      <c r="AA44" s="432" t="str">
        <f t="shared" si="25"/>
        <v/>
      </c>
      <c r="AB44" s="432" t="str">
        <f t="shared" si="26"/>
        <v/>
      </c>
      <c r="AC44" s="432" t="str">
        <f t="shared" si="27"/>
        <v/>
      </c>
      <c r="AD44" s="432" t="str">
        <f t="shared" si="28"/>
        <v/>
      </c>
      <c r="AE44" s="432" t="str">
        <f t="shared" si="29"/>
        <v/>
      </c>
      <c r="AF44" s="432" t="str">
        <f t="shared" si="30"/>
        <v/>
      </c>
    </row>
    <row r="45" spans="1:32" ht="21.75" customHeight="1" x14ac:dyDescent="0.15">
      <c r="A45" s="64" t="s">
        <v>399</v>
      </c>
      <c r="B45" s="65">
        <f t="shared" si="16"/>
        <v>63</v>
      </c>
      <c r="C45" s="313">
        <v>28</v>
      </c>
      <c r="D45" s="313">
        <v>0</v>
      </c>
      <c r="E45" s="313">
        <v>35</v>
      </c>
      <c r="F45" s="313">
        <v>0</v>
      </c>
      <c r="G45" s="313">
        <v>0</v>
      </c>
      <c r="H45" s="313">
        <v>0</v>
      </c>
      <c r="I45" s="313">
        <v>0</v>
      </c>
      <c r="J45" s="313">
        <v>0</v>
      </c>
      <c r="K45" s="313">
        <v>0</v>
      </c>
      <c r="L45" s="313">
        <v>0</v>
      </c>
      <c r="M45" s="52">
        <v>0</v>
      </c>
      <c r="N45" s="313">
        <v>0</v>
      </c>
      <c r="O45" s="54">
        <v>0</v>
      </c>
      <c r="T45" s="432" t="str">
        <f t="shared" si="18"/>
        <v/>
      </c>
      <c r="U45" s="432" t="str">
        <f t="shared" si="19"/>
        <v/>
      </c>
      <c r="V45" s="432" t="str">
        <f t="shared" si="20"/>
        <v/>
      </c>
      <c r="W45" s="432" t="str">
        <f t="shared" si="21"/>
        <v/>
      </c>
      <c r="X45" s="432" t="str">
        <f t="shared" si="22"/>
        <v/>
      </c>
      <c r="Y45" s="432" t="str">
        <f t="shared" si="23"/>
        <v/>
      </c>
      <c r="Z45" s="432" t="str">
        <f t="shared" si="24"/>
        <v/>
      </c>
      <c r="AA45" s="432" t="str">
        <f t="shared" si="25"/>
        <v/>
      </c>
      <c r="AB45" s="432" t="str">
        <f t="shared" si="26"/>
        <v/>
      </c>
      <c r="AC45" s="432" t="str">
        <f t="shared" si="27"/>
        <v/>
      </c>
      <c r="AD45" s="432" t="str">
        <f t="shared" si="28"/>
        <v/>
      </c>
      <c r="AE45" s="432" t="str">
        <f t="shared" si="29"/>
        <v/>
      </c>
      <c r="AF45" s="432" t="str">
        <f t="shared" si="30"/>
        <v/>
      </c>
    </row>
    <row r="46" spans="1:32" ht="21.75" customHeight="1" x14ac:dyDescent="0.15">
      <c r="A46" s="64" t="s">
        <v>400</v>
      </c>
      <c r="B46" s="65">
        <f t="shared" si="16"/>
        <v>80</v>
      </c>
      <c r="C46" s="313">
        <v>17</v>
      </c>
      <c r="D46" s="313">
        <v>23</v>
      </c>
      <c r="E46" s="313">
        <v>0</v>
      </c>
      <c r="F46" s="313">
        <v>40</v>
      </c>
      <c r="G46" s="313">
        <v>0</v>
      </c>
      <c r="H46" s="313">
        <v>0</v>
      </c>
      <c r="I46" s="313">
        <v>0</v>
      </c>
      <c r="J46" s="313">
        <v>0</v>
      </c>
      <c r="K46" s="313">
        <v>0</v>
      </c>
      <c r="L46" s="313">
        <v>0</v>
      </c>
      <c r="M46" s="52">
        <v>0</v>
      </c>
      <c r="N46" s="313">
        <v>0</v>
      </c>
      <c r="O46" s="54">
        <v>0</v>
      </c>
      <c r="T46" s="432" t="str">
        <f t="shared" si="18"/>
        <v/>
      </c>
      <c r="U46" s="432" t="str">
        <f t="shared" si="19"/>
        <v/>
      </c>
      <c r="V46" s="432" t="str">
        <f t="shared" si="20"/>
        <v/>
      </c>
      <c r="W46" s="432" t="str">
        <f t="shared" si="21"/>
        <v/>
      </c>
      <c r="X46" s="432" t="str">
        <f t="shared" si="22"/>
        <v/>
      </c>
      <c r="Y46" s="432" t="str">
        <f t="shared" si="23"/>
        <v/>
      </c>
      <c r="Z46" s="432" t="str">
        <f t="shared" si="24"/>
        <v/>
      </c>
      <c r="AA46" s="432" t="str">
        <f t="shared" si="25"/>
        <v/>
      </c>
      <c r="AB46" s="432" t="str">
        <f t="shared" si="26"/>
        <v/>
      </c>
      <c r="AC46" s="432" t="str">
        <f t="shared" si="27"/>
        <v/>
      </c>
      <c r="AD46" s="432" t="str">
        <f t="shared" si="28"/>
        <v/>
      </c>
      <c r="AE46" s="432" t="str">
        <f>IF((N11*4999)&gt;=N46,"","오류")</f>
        <v/>
      </c>
      <c r="AF46" s="432" t="str">
        <f>IF((O11*20000)&gt;=O46,"","오류")</f>
        <v/>
      </c>
    </row>
    <row r="47" spans="1:32" ht="21.75" customHeight="1" x14ac:dyDescent="0.15">
      <c r="A47" s="64" t="s">
        <v>401</v>
      </c>
      <c r="B47" s="65">
        <f t="shared" si="16"/>
        <v>0</v>
      </c>
      <c r="C47" s="313">
        <v>0</v>
      </c>
      <c r="D47" s="313">
        <v>0</v>
      </c>
      <c r="E47" s="313">
        <v>0</v>
      </c>
      <c r="F47" s="313">
        <v>0</v>
      </c>
      <c r="G47" s="313">
        <v>0</v>
      </c>
      <c r="H47" s="313">
        <v>0</v>
      </c>
      <c r="I47" s="313">
        <v>0</v>
      </c>
      <c r="J47" s="313">
        <v>0</v>
      </c>
      <c r="K47" s="313">
        <v>0</v>
      </c>
      <c r="L47" s="313">
        <v>0</v>
      </c>
      <c r="M47" s="52">
        <v>0</v>
      </c>
      <c r="N47" s="313">
        <v>0</v>
      </c>
      <c r="O47" s="54">
        <v>0</v>
      </c>
      <c r="T47" s="432" t="str">
        <f t="shared" si="18"/>
        <v/>
      </c>
      <c r="U47" s="432" t="str">
        <f t="shared" si="19"/>
        <v/>
      </c>
      <c r="V47" s="432" t="str">
        <f t="shared" si="20"/>
        <v/>
      </c>
      <c r="W47" s="432" t="str">
        <f t="shared" si="21"/>
        <v/>
      </c>
      <c r="X47" s="432" t="str">
        <f t="shared" si="22"/>
        <v/>
      </c>
      <c r="Y47" s="432" t="str">
        <f t="shared" si="23"/>
        <v/>
      </c>
      <c r="Z47" s="432" t="str">
        <f t="shared" si="24"/>
        <v/>
      </c>
      <c r="AA47" s="432" t="str">
        <f t="shared" si="25"/>
        <v/>
      </c>
      <c r="AB47" s="432" t="str">
        <f t="shared" si="26"/>
        <v/>
      </c>
      <c r="AC47" s="432" t="str">
        <f t="shared" si="27"/>
        <v/>
      </c>
      <c r="AD47" s="432" t="str">
        <f t="shared" si="28"/>
        <v/>
      </c>
      <c r="AE47" s="432" t="str">
        <f>IF((N12*4999)&gt;=N47,"","오류")</f>
        <v/>
      </c>
      <c r="AF47" s="432" t="str">
        <f>IF((O12*20000)&gt;=O47,"","오류")</f>
        <v/>
      </c>
    </row>
    <row r="48" spans="1:32" ht="21.75" customHeight="1" x14ac:dyDescent="0.15">
      <c r="A48" s="64" t="s">
        <v>402</v>
      </c>
      <c r="B48" s="65">
        <f t="shared" si="16"/>
        <v>12</v>
      </c>
      <c r="C48" s="313">
        <v>12</v>
      </c>
      <c r="D48" s="313">
        <v>0</v>
      </c>
      <c r="E48" s="313">
        <v>0</v>
      </c>
      <c r="F48" s="313">
        <v>0</v>
      </c>
      <c r="G48" s="313">
        <v>0</v>
      </c>
      <c r="H48" s="313">
        <v>0</v>
      </c>
      <c r="I48" s="313">
        <v>0</v>
      </c>
      <c r="J48" s="313">
        <v>0</v>
      </c>
      <c r="K48" s="313">
        <v>0</v>
      </c>
      <c r="L48" s="313">
        <v>0</v>
      </c>
      <c r="M48" s="52">
        <v>0</v>
      </c>
      <c r="N48" s="313">
        <v>0</v>
      </c>
      <c r="O48" s="54">
        <v>0</v>
      </c>
      <c r="T48" s="432" t="str">
        <f t="shared" si="18"/>
        <v/>
      </c>
      <c r="U48" s="432" t="str">
        <f t="shared" si="19"/>
        <v/>
      </c>
      <c r="V48" s="432" t="str">
        <f t="shared" si="20"/>
        <v/>
      </c>
      <c r="W48" s="432" t="str">
        <f t="shared" si="21"/>
        <v/>
      </c>
      <c r="X48" s="432" t="str">
        <f t="shared" si="22"/>
        <v/>
      </c>
      <c r="Y48" s="432" t="str">
        <f t="shared" si="23"/>
        <v/>
      </c>
      <c r="Z48" s="432" t="str">
        <f t="shared" si="24"/>
        <v/>
      </c>
      <c r="AA48" s="432" t="str">
        <f t="shared" si="25"/>
        <v/>
      </c>
      <c r="AB48" s="432" t="str">
        <f t="shared" si="26"/>
        <v/>
      </c>
      <c r="AC48" s="432" t="str">
        <f t="shared" si="27"/>
        <v/>
      </c>
      <c r="AD48" s="432" t="str">
        <f t="shared" si="28"/>
        <v/>
      </c>
      <c r="AE48" s="432" t="str">
        <f>IF((N13*4999)&gt;=N48,"","오류")</f>
        <v/>
      </c>
      <c r="AF48" s="432" t="str">
        <f>IF((O13*20000)&gt;=O48,"","오류")</f>
        <v/>
      </c>
    </row>
    <row r="49" spans="1:32" ht="21.75" customHeight="1" x14ac:dyDescent="0.15">
      <c r="A49" s="64" t="s">
        <v>403</v>
      </c>
      <c r="B49" s="65">
        <f t="shared" si="16"/>
        <v>225</v>
      </c>
      <c r="C49" s="313">
        <v>12</v>
      </c>
      <c r="D49" s="313">
        <v>23</v>
      </c>
      <c r="E49" s="313">
        <v>20</v>
      </c>
      <c r="F49" s="313">
        <v>0</v>
      </c>
      <c r="G49" s="313">
        <v>0</v>
      </c>
      <c r="H49" s="313">
        <v>170</v>
      </c>
      <c r="I49" s="313">
        <v>0</v>
      </c>
      <c r="J49" s="313">
        <v>0</v>
      </c>
      <c r="K49" s="313">
        <v>0</v>
      </c>
      <c r="L49" s="313">
        <v>0</v>
      </c>
      <c r="M49" s="52">
        <v>0</v>
      </c>
      <c r="N49" s="313">
        <v>0</v>
      </c>
      <c r="O49" s="54">
        <v>0</v>
      </c>
      <c r="T49" s="432" t="str">
        <f t="shared" si="18"/>
        <v/>
      </c>
      <c r="U49" s="432" t="str">
        <f t="shared" si="19"/>
        <v/>
      </c>
      <c r="V49" s="432" t="str">
        <f t="shared" si="20"/>
        <v/>
      </c>
      <c r="W49" s="432" t="str">
        <f t="shared" si="21"/>
        <v/>
      </c>
      <c r="X49" s="432" t="str">
        <f t="shared" si="22"/>
        <v/>
      </c>
      <c r="Y49" s="432" t="str">
        <f t="shared" si="23"/>
        <v/>
      </c>
      <c r="Z49" s="432" t="str">
        <f t="shared" si="24"/>
        <v/>
      </c>
      <c r="AA49" s="432" t="str">
        <f t="shared" si="25"/>
        <v/>
      </c>
      <c r="AB49" s="432" t="str">
        <f t="shared" si="26"/>
        <v/>
      </c>
      <c r="AC49" s="432" t="str">
        <f t="shared" si="27"/>
        <v/>
      </c>
      <c r="AD49" s="432" t="str">
        <f t="shared" si="28"/>
        <v/>
      </c>
      <c r="AE49" s="432" t="str">
        <f t="shared" si="29"/>
        <v/>
      </c>
      <c r="AF49" s="432" t="str">
        <f t="shared" si="30"/>
        <v/>
      </c>
    </row>
    <row r="50" spans="1:32" ht="21.75" customHeight="1" x14ac:dyDescent="0.15">
      <c r="A50" s="64" t="s">
        <v>404</v>
      </c>
      <c r="B50" s="65">
        <f t="shared" si="16"/>
        <v>39</v>
      </c>
      <c r="C50" s="313">
        <v>9</v>
      </c>
      <c r="D50" s="313">
        <v>0</v>
      </c>
      <c r="E50" s="313">
        <v>30</v>
      </c>
      <c r="F50" s="313">
        <v>0</v>
      </c>
      <c r="G50" s="313">
        <v>0</v>
      </c>
      <c r="H50" s="313">
        <v>0</v>
      </c>
      <c r="I50" s="313">
        <v>0</v>
      </c>
      <c r="J50" s="313">
        <v>0</v>
      </c>
      <c r="K50" s="313">
        <v>0</v>
      </c>
      <c r="L50" s="313">
        <v>0</v>
      </c>
      <c r="M50" s="52">
        <v>0</v>
      </c>
      <c r="N50" s="313">
        <v>0</v>
      </c>
      <c r="O50" s="54">
        <v>0</v>
      </c>
      <c r="T50" s="432" t="str">
        <f t="shared" si="18"/>
        <v/>
      </c>
      <c r="U50" s="432" t="str">
        <f t="shared" si="19"/>
        <v/>
      </c>
      <c r="V50" s="432" t="str">
        <f t="shared" si="20"/>
        <v/>
      </c>
      <c r="W50" s="432" t="str">
        <f t="shared" si="21"/>
        <v/>
      </c>
      <c r="X50" s="432" t="str">
        <f t="shared" si="22"/>
        <v/>
      </c>
      <c r="Y50" s="432" t="str">
        <f t="shared" si="23"/>
        <v/>
      </c>
      <c r="Z50" s="432" t="str">
        <f t="shared" si="24"/>
        <v/>
      </c>
      <c r="AA50" s="432" t="str">
        <f t="shared" si="25"/>
        <v/>
      </c>
      <c r="AB50" s="432" t="str">
        <f t="shared" si="26"/>
        <v/>
      </c>
      <c r="AC50" s="432" t="str">
        <f t="shared" si="27"/>
        <v/>
      </c>
      <c r="AD50" s="432" t="str">
        <f t="shared" si="28"/>
        <v/>
      </c>
      <c r="AE50" s="432" t="str">
        <f t="shared" si="29"/>
        <v/>
      </c>
      <c r="AF50" s="432" t="str">
        <f t="shared" si="30"/>
        <v/>
      </c>
    </row>
    <row r="51" spans="1:32" ht="21.75" customHeight="1" x14ac:dyDescent="0.15">
      <c r="A51" s="64" t="s">
        <v>405</v>
      </c>
      <c r="B51" s="65">
        <f t="shared" si="16"/>
        <v>91</v>
      </c>
      <c r="C51" s="313">
        <v>61</v>
      </c>
      <c r="D51" s="313">
        <v>10</v>
      </c>
      <c r="E51" s="313">
        <v>20</v>
      </c>
      <c r="F51" s="313">
        <v>0</v>
      </c>
      <c r="G51" s="313">
        <v>0</v>
      </c>
      <c r="H51" s="313">
        <v>0</v>
      </c>
      <c r="I51" s="313">
        <v>0</v>
      </c>
      <c r="J51" s="313">
        <v>0</v>
      </c>
      <c r="K51" s="313">
        <v>0</v>
      </c>
      <c r="L51" s="313">
        <v>0</v>
      </c>
      <c r="M51" s="52">
        <v>0</v>
      </c>
      <c r="N51" s="313">
        <v>0</v>
      </c>
      <c r="O51" s="54">
        <v>0</v>
      </c>
      <c r="T51" s="432" t="str">
        <f t="shared" si="18"/>
        <v/>
      </c>
      <c r="U51" s="432" t="str">
        <f t="shared" si="19"/>
        <v/>
      </c>
      <c r="V51" s="432" t="str">
        <f t="shared" si="20"/>
        <v/>
      </c>
      <c r="W51" s="432" t="str">
        <f t="shared" si="21"/>
        <v/>
      </c>
      <c r="X51" s="432" t="str">
        <f t="shared" si="22"/>
        <v/>
      </c>
      <c r="Y51" s="432" t="str">
        <f t="shared" si="23"/>
        <v/>
      </c>
      <c r="Z51" s="432" t="str">
        <f t="shared" si="24"/>
        <v/>
      </c>
      <c r="AA51" s="432" t="str">
        <f t="shared" si="25"/>
        <v/>
      </c>
      <c r="AB51" s="432" t="str">
        <f t="shared" si="26"/>
        <v/>
      </c>
      <c r="AC51" s="432" t="str">
        <f t="shared" si="27"/>
        <v/>
      </c>
      <c r="AD51" s="432" t="str">
        <f t="shared" si="28"/>
        <v/>
      </c>
      <c r="AE51" s="432" t="str">
        <f t="shared" si="29"/>
        <v/>
      </c>
      <c r="AF51" s="432" t="str">
        <f t="shared" si="30"/>
        <v/>
      </c>
    </row>
    <row r="52" spans="1:32" ht="21.75" customHeight="1" x14ac:dyDescent="0.15">
      <c r="A52" s="64"/>
      <c r="B52" s="65">
        <f t="shared" si="16"/>
        <v>0</v>
      </c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52"/>
      <c r="N52" s="313"/>
      <c r="O52" s="54"/>
      <c r="T52" s="432" t="str">
        <f t="shared" si="18"/>
        <v/>
      </c>
      <c r="U52" s="432" t="str">
        <f t="shared" si="19"/>
        <v/>
      </c>
      <c r="V52" s="432" t="str">
        <f t="shared" si="20"/>
        <v/>
      </c>
      <c r="W52" s="432" t="str">
        <f t="shared" si="21"/>
        <v/>
      </c>
      <c r="X52" s="432" t="str">
        <f t="shared" si="22"/>
        <v/>
      </c>
      <c r="Y52" s="432" t="str">
        <f t="shared" si="23"/>
        <v/>
      </c>
      <c r="Z52" s="432" t="str">
        <f t="shared" si="24"/>
        <v/>
      </c>
      <c r="AA52" s="432" t="str">
        <f t="shared" si="25"/>
        <v/>
      </c>
      <c r="AB52" s="432" t="str">
        <f t="shared" si="26"/>
        <v/>
      </c>
      <c r="AC52" s="432" t="str">
        <f t="shared" si="27"/>
        <v/>
      </c>
      <c r="AD52" s="432" t="str">
        <f t="shared" si="28"/>
        <v/>
      </c>
      <c r="AE52" s="432" t="str">
        <f t="shared" si="29"/>
        <v/>
      </c>
      <c r="AF52" s="432" t="str">
        <f t="shared" si="30"/>
        <v/>
      </c>
    </row>
    <row r="53" spans="1:32" ht="21.75" customHeight="1" x14ac:dyDescent="0.15">
      <c r="A53" s="64"/>
      <c r="B53" s="65">
        <f t="shared" si="16"/>
        <v>0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52"/>
      <c r="N53" s="313"/>
      <c r="O53" s="54"/>
      <c r="T53" s="432" t="str">
        <f t="shared" si="18"/>
        <v/>
      </c>
      <c r="U53" s="432" t="str">
        <f t="shared" si="19"/>
        <v/>
      </c>
      <c r="V53" s="432" t="str">
        <f t="shared" si="20"/>
        <v/>
      </c>
      <c r="W53" s="432" t="str">
        <f t="shared" si="21"/>
        <v/>
      </c>
      <c r="X53" s="432" t="str">
        <f t="shared" si="22"/>
        <v/>
      </c>
      <c r="Y53" s="432" t="str">
        <f t="shared" si="23"/>
        <v/>
      </c>
      <c r="Z53" s="432" t="str">
        <f t="shared" si="24"/>
        <v/>
      </c>
      <c r="AA53" s="432" t="str">
        <f t="shared" si="25"/>
        <v/>
      </c>
      <c r="AB53" s="432" t="str">
        <f t="shared" si="26"/>
        <v/>
      </c>
      <c r="AC53" s="432" t="str">
        <f t="shared" si="27"/>
        <v/>
      </c>
      <c r="AD53" s="432" t="str">
        <f t="shared" si="28"/>
        <v/>
      </c>
      <c r="AE53" s="432" t="str">
        <f t="shared" si="29"/>
        <v/>
      </c>
      <c r="AF53" s="432" t="str">
        <f t="shared" si="30"/>
        <v/>
      </c>
    </row>
    <row r="54" spans="1:32" ht="21.75" customHeight="1" x14ac:dyDescent="0.15">
      <c r="A54" s="64"/>
      <c r="B54" s="65">
        <f t="shared" si="16"/>
        <v>0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52"/>
      <c r="N54" s="313"/>
      <c r="O54" s="54"/>
      <c r="T54" s="432" t="str">
        <f t="shared" si="18"/>
        <v/>
      </c>
      <c r="U54" s="432" t="str">
        <f t="shared" si="19"/>
        <v/>
      </c>
      <c r="V54" s="432" t="str">
        <f t="shared" si="20"/>
        <v/>
      </c>
      <c r="W54" s="432" t="str">
        <f t="shared" si="21"/>
        <v/>
      </c>
      <c r="X54" s="432" t="str">
        <f t="shared" si="22"/>
        <v/>
      </c>
      <c r="Y54" s="432" t="str">
        <f t="shared" si="23"/>
        <v/>
      </c>
      <c r="Z54" s="432" t="str">
        <f t="shared" si="24"/>
        <v/>
      </c>
      <c r="AA54" s="432" t="str">
        <f t="shared" si="25"/>
        <v/>
      </c>
      <c r="AB54" s="432" t="str">
        <f t="shared" si="26"/>
        <v/>
      </c>
      <c r="AC54" s="432" t="str">
        <f t="shared" si="27"/>
        <v/>
      </c>
      <c r="AD54" s="432" t="str">
        <f t="shared" si="28"/>
        <v/>
      </c>
      <c r="AE54" s="432" t="str">
        <f t="shared" si="29"/>
        <v/>
      </c>
      <c r="AF54" s="432" t="str">
        <f t="shared" si="30"/>
        <v/>
      </c>
    </row>
    <row r="55" spans="1:32" ht="21.75" customHeight="1" x14ac:dyDescent="0.15">
      <c r="A55" s="64"/>
      <c r="B55" s="65">
        <f t="shared" ref="B55:B70" si="31">SUM(C55:N55)</f>
        <v>0</v>
      </c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52"/>
      <c r="N55" s="313"/>
      <c r="O55" s="54"/>
      <c r="T55" s="432" t="str">
        <f t="shared" si="18"/>
        <v/>
      </c>
      <c r="U55" s="432" t="str">
        <f t="shared" si="19"/>
        <v/>
      </c>
      <c r="V55" s="432" t="str">
        <f t="shared" si="20"/>
        <v/>
      </c>
      <c r="W55" s="432" t="str">
        <f t="shared" si="21"/>
        <v/>
      </c>
      <c r="X55" s="432" t="str">
        <f t="shared" si="22"/>
        <v/>
      </c>
      <c r="Y55" s="432" t="str">
        <f t="shared" si="23"/>
        <v/>
      </c>
      <c r="Z55" s="432" t="str">
        <f t="shared" si="24"/>
        <v/>
      </c>
      <c r="AA55" s="432" t="str">
        <f t="shared" si="25"/>
        <v/>
      </c>
      <c r="AB55" s="432" t="str">
        <f t="shared" si="26"/>
        <v/>
      </c>
      <c r="AC55" s="432" t="str">
        <f t="shared" si="27"/>
        <v/>
      </c>
      <c r="AD55" s="432" t="str">
        <f t="shared" si="28"/>
        <v/>
      </c>
      <c r="AE55" s="432" t="str">
        <f t="shared" si="29"/>
        <v/>
      </c>
      <c r="AF55" s="432" t="str">
        <f t="shared" si="30"/>
        <v/>
      </c>
    </row>
    <row r="56" spans="1:32" ht="21.75" customHeight="1" x14ac:dyDescent="0.15">
      <c r="A56" s="64"/>
      <c r="B56" s="65">
        <f t="shared" si="31"/>
        <v>0</v>
      </c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52"/>
      <c r="N56" s="313"/>
      <c r="O56" s="54"/>
      <c r="T56" s="432" t="str">
        <f t="shared" si="18"/>
        <v/>
      </c>
      <c r="U56" s="432" t="str">
        <f t="shared" si="19"/>
        <v/>
      </c>
      <c r="V56" s="432" t="str">
        <f t="shared" si="20"/>
        <v/>
      </c>
      <c r="W56" s="432" t="str">
        <f t="shared" si="21"/>
        <v/>
      </c>
      <c r="X56" s="432" t="str">
        <f t="shared" si="22"/>
        <v/>
      </c>
      <c r="Y56" s="432" t="str">
        <f t="shared" si="23"/>
        <v/>
      </c>
      <c r="Z56" s="432" t="str">
        <f t="shared" si="24"/>
        <v/>
      </c>
      <c r="AA56" s="432" t="str">
        <f t="shared" si="25"/>
        <v/>
      </c>
      <c r="AB56" s="432" t="str">
        <f t="shared" si="26"/>
        <v/>
      </c>
      <c r="AC56" s="432" t="str">
        <f t="shared" si="27"/>
        <v/>
      </c>
      <c r="AD56" s="432" t="str">
        <f t="shared" si="28"/>
        <v/>
      </c>
      <c r="AE56" s="432" t="str">
        <f t="shared" si="29"/>
        <v/>
      </c>
      <c r="AF56" s="432" t="str">
        <f t="shared" si="30"/>
        <v/>
      </c>
    </row>
    <row r="57" spans="1:32" ht="21.75" customHeight="1" x14ac:dyDescent="0.15">
      <c r="A57" s="64"/>
      <c r="B57" s="65">
        <f t="shared" si="31"/>
        <v>0</v>
      </c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52"/>
      <c r="N57" s="313"/>
      <c r="O57" s="54"/>
      <c r="T57" s="432" t="str">
        <f t="shared" si="18"/>
        <v/>
      </c>
      <c r="U57" s="432" t="str">
        <f t="shared" si="19"/>
        <v/>
      </c>
      <c r="V57" s="432" t="str">
        <f t="shared" si="20"/>
        <v/>
      </c>
      <c r="W57" s="432" t="str">
        <f t="shared" si="21"/>
        <v/>
      </c>
      <c r="X57" s="432" t="str">
        <f t="shared" si="22"/>
        <v/>
      </c>
      <c r="Y57" s="432" t="str">
        <f t="shared" si="23"/>
        <v/>
      </c>
      <c r="Z57" s="432" t="str">
        <f t="shared" si="24"/>
        <v/>
      </c>
      <c r="AA57" s="432" t="str">
        <f t="shared" si="25"/>
        <v/>
      </c>
      <c r="AB57" s="432" t="str">
        <f t="shared" si="26"/>
        <v/>
      </c>
      <c r="AC57" s="432" t="str">
        <f t="shared" si="27"/>
        <v/>
      </c>
      <c r="AD57" s="432" t="str">
        <f t="shared" si="28"/>
        <v/>
      </c>
      <c r="AE57" s="432" t="str">
        <f t="shared" si="29"/>
        <v/>
      </c>
      <c r="AF57" s="432" t="str">
        <f t="shared" si="30"/>
        <v/>
      </c>
    </row>
    <row r="58" spans="1:32" ht="21.75" customHeight="1" x14ac:dyDescent="0.15">
      <c r="A58" s="64"/>
      <c r="B58" s="65">
        <f t="shared" si="31"/>
        <v>0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52"/>
      <c r="N58" s="313"/>
      <c r="O58" s="54"/>
      <c r="T58" s="432" t="str">
        <f t="shared" si="18"/>
        <v/>
      </c>
      <c r="U58" s="432" t="str">
        <f t="shared" si="19"/>
        <v/>
      </c>
      <c r="V58" s="432" t="str">
        <f t="shared" si="20"/>
        <v/>
      </c>
      <c r="W58" s="432" t="str">
        <f t="shared" si="21"/>
        <v/>
      </c>
      <c r="X58" s="432" t="str">
        <f t="shared" si="22"/>
        <v/>
      </c>
      <c r="Y58" s="432" t="str">
        <f t="shared" si="23"/>
        <v/>
      </c>
      <c r="Z58" s="432" t="str">
        <f t="shared" si="24"/>
        <v/>
      </c>
      <c r="AA58" s="432" t="str">
        <f t="shared" si="25"/>
        <v/>
      </c>
      <c r="AB58" s="432" t="str">
        <f t="shared" si="26"/>
        <v/>
      </c>
      <c r="AC58" s="432" t="str">
        <f t="shared" si="27"/>
        <v/>
      </c>
      <c r="AD58" s="432" t="str">
        <f t="shared" si="28"/>
        <v/>
      </c>
      <c r="AE58" s="432" t="str">
        <f t="shared" si="29"/>
        <v/>
      </c>
      <c r="AF58" s="432" t="str">
        <f t="shared" si="30"/>
        <v/>
      </c>
    </row>
    <row r="59" spans="1:32" ht="21.75" customHeight="1" x14ac:dyDescent="0.15">
      <c r="A59" s="64"/>
      <c r="B59" s="65">
        <f t="shared" si="31"/>
        <v>0</v>
      </c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52"/>
      <c r="N59" s="313"/>
      <c r="O59" s="54"/>
      <c r="T59" s="432" t="str">
        <f t="shared" si="18"/>
        <v/>
      </c>
      <c r="U59" s="432" t="str">
        <f t="shared" si="19"/>
        <v/>
      </c>
      <c r="V59" s="432" t="str">
        <f t="shared" si="20"/>
        <v/>
      </c>
      <c r="W59" s="432" t="str">
        <f t="shared" si="21"/>
        <v/>
      </c>
      <c r="X59" s="432" t="str">
        <f t="shared" si="22"/>
        <v/>
      </c>
      <c r="Y59" s="432" t="str">
        <f t="shared" si="23"/>
        <v/>
      </c>
      <c r="Z59" s="432" t="str">
        <f t="shared" si="24"/>
        <v/>
      </c>
      <c r="AA59" s="432" t="str">
        <f t="shared" si="25"/>
        <v/>
      </c>
      <c r="AB59" s="432" t="str">
        <f t="shared" si="26"/>
        <v/>
      </c>
      <c r="AC59" s="432" t="str">
        <f t="shared" si="27"/>
        <v/>
      </c>
      <c r="AD59" s="432" t="str">
        <f t="shared" si="28"/>
        <v/>
      </c>
      <c r="AE59" s="432" t="str">
        <f t="shared" si="29"/>
        <v/>
      </c>
      <c r="AF59" s="432" t="str">
        <f t="shared" si="30"/>
        <v/>
      </c>
    </row>
    <row r="60" spans="1:32" ht="21.75" customHeight="1" x14ac:dyDescent="0.15">
      <c r="A60" s="64"/>
      <c r="B60" s="65">
        <f t="shared" si="31"/>
        <v>0</v>
      </c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52"/>
      <c r="N60" s="313"/>
      <c r="O60" s="54"/>
      <c r="T60" s="432" t="str">
        <f t="shared" si="18"/>
        <v/>
      </c>
      <c r="U60" s="432" t="str">
        <f t="shared" si="19"/>
        <v/>
      </c>
      <c r="V60" s="432" t="str">
        <f t="shared" si="20"/>
        <v/>
      </c>
      <c r="W60" s="432" t="str">
        <f t="shared" si="21"/>
        <v/>
      </c>
      <c r="X60" s="432" t="str">
        <f t="shared" si="22"/>
        <v/>
      </c>
      <c r="Y60" s="432" t="str">
        <f t="shared" si="23"/>
        <v/>
      </c>
      <c r="Z60" s="432" t="str">
        <f t="shared" si="24"/>
        <v/>
      </c>
      <c r="AA60" s="432" t="str">
        <f t="shared" si="25"/>
        <v/>
      </c>
      <c r="AB60" s="432" t="str">
        <f t="shared" si="26"/>
        <v/>
      </c>
      <c r="AC60" s="432" t="str">
        <f t="shared" si="27"/>
        <v/>
      </c>
      <c r="AD60" s="432" t="str">
        <f t="shared" si="28"/>
        <v/>
      </c>
      <c r="AE60" s="432" t="str">
        <f t="shared" si="29"/>
        <v/>
      </c>
      <c r="AF60" s="432" t="str">
        <f t="shared" si="30"/>
        <v/>
      </c>
    </row>
    <row r="61" spans="1:32" ht="21.75" customHeight="1" x14ac:dyDescent="0.15">
      <c r="A61" s="64"/>
      <c r="B61" s="65">
        <f t="shared" si="31"/>
        <v>0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52"/>
      <c r="N61" s="313"/>
      <c r="O61" s="54"/>
      <c r="T61" s="432" t="str">
        <f t="shared" si="18"/>
        <v/>
      </c>
      <c r="U61" s="432" t="str">
        <f t="shared" si="19"/>
        <v/>
      </c>
      <c r="V61" s="432" t="str">
        <f t="shared" si="20"/>
        <v/>
      </c>
      <c r="W61" s="432" t="str">
        <f t="shared" si="21"/>
        <v/>
      </c>
      <c r="X61" s="432" t="str">
        <f t="shared" si="22"/>
        <v/>
      </c>
      <c r="Y61" s="432" t="str">
        <f t="shared" si="23"/>
        <v/>
      </c>
      <c r="Z61" s="432" t="str">
        <f t="shared" si="24"/>
        <v/>
      </c>
      <c r="AA61" s="432" t="str">
        <f t="shared" si="25"/>
        <v/>
      </c>
      <c r="AB61" s="432" t="str">
        <f t="shared" si="26"/>
        <v/>
      </c>
      <c r="AC61" s="432" t="str">
        <f t="shared" si="27"/>
        <v/>
      </c>
      <c r="AD61" s="432" t="str">
        <f t="shared" si="28"/>
        <v/>
      </c>
      <c r="AE61" s="432" t="str">
        <f t="shared" si="29"/>
        <v/>
      </c>
      <c r="AF61" s="432" t="str">
        <f t="shared" si="30"/>
        <v/>
      </c>
    </row>
    <row r="62" spans="1:32" ht="21.75" customHeight="1" x14ac:dyDescent="0.15">
      <c r="A62" s="64"/>
      <c r="B62" s="65">
        <f t="shared" si="31"/>
        <v>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52"/>
      <c r="N62" s="313"/>
      <c r="O62" s="54"/>
      <c r="T62" s="432" t="str">
        <f t="shared" si="18"/>
        <v/>
      </c>
      <c r="U62" s="432" t="str">
        <f t="shared" si="19"/>
        <v/>
      </c>
      <c r="V62" s="432" t="str">
        <f t="shared" si="20"/>
        <v/>
      </c>
      <c r="W62" s="432" t="str">
        <f t="shared" si="21"/>
        <v/>
      </c>
      <c r="X62" s="432" t="str">
        <f t="shared" si="22"/>
        <v/>
      </c>
      <c r="Y62" s="432" t="str">
        <f t="shared" si="23"/>
        <v/>
      </c>
      <c r="Z62" s="432" t="str">
        <f t="shared" si="24"/>
        <v/>
      </c>
      <c r="AA62" s="432" t="str">
        <f t="shared" si="25"/>
        <v/>
      </c>
      <c r="AB62" s="432" t="str">
        <f t="shared" si="26"/>
        <v/>
      </c>
      <c r="AC62" s="432" t="str">
        <f t="shared" si="27"/>
        <v/>
      </c>
      <c r="AD62" s="432" t="str">
        <f t="shared" si="28"/>
        <v/>
      </c>
      <c r="AE62" s="432" t="str">
        <f t="shared" si="29"/>
        <v/>
      </c>
      <c r="AF62" s="432" t="str">
        <f t="shared" si="30"/>
        <v/>
      </c>
    </row>
    <row r="63" spans="1:32" ht="21.75" customHeight="1" x14ac:dyDescent="0.15">
      <c r="A63" s="64"/>
      <c r="B63" s="65">
        <f t="shared" si="31"/>
        <v>0</v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52"/>
      <c r="N63" s="313"/>
      <c r="O63" s="54"/>
      <c r="T63" s="432" t="str">
        <f t="shared" si="18"/>
        <v/>
      </c>
      <c r="U63" s="432" t="str">
        <f t="shared" si="19"/>
        <v/>
      </c>
      <c r="V63" s="432" t="str">
        <f t="shared" si="20"/>
        <v/>
      </c>
      <c r="W63" s="432" t="str">
        <f t="shared" si="21"/>
        <v/>
      </c>
      <c r="X63" s="432" t="str">
        <f t="shared" si="22"/>
        <v/>
      </c>
      <c r="Y63" s="432" t="str">
        <f t="shared" si="23"/>
        <v/>
      </c>
      <c r="Z63" s="432" t="str">
        <f t="shared" si="24"/>
        <v/>
      </c>
      <c r="AA63" s="432" t="str">
        <f t="shared" si="25"/>
        <v/>
      </c>
      <c r="AB63" s="432" t="str">
        <f t="shared" si="26"/>
        <v/>
      </c>
      <c r="AC63" s="432" t="str">
        <f t="shared" si="27"/>
        <v/>
      </c>
      <c r="AD63" s="432" t="str">
        <f t="shared" si="28"/>
        <v/>
      </c>
      <c r="AE63" s="432" t="str">
        <f t="shared" si="29"/>
        <v/>
      </c>
      <c r="AF63" s="432" t="str">
        <f t="shared" si="30"/>
        <v/>
      </c>
    </row>
    <row r="64" spans="1:32" ht="21.75" customHeight="1" x14ac:dyDescent="0.15">
      <c r="A64" s="64"/>
      <c r="B64" s="65">
        <f t="shared" si="31"/>
        <v>0</v>
      </c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52"/>
      <c r="N64" s="313"/>
      <c r="O64" s="54"/>
      <c r="T64" s="432" t="str">
        <f t="shared" si="18"/>
        <v/>
      </c>
      <c r="U64" s="432" t="str">
        <f t="shared" si="19"/>
        <v/>
      </c>
      <c r="V64" s="432" t="str">
        <f t="shared" si="20"/>
        <v/>
      </c>
      <c r="W64" s="432" t="str">
        <f t="shared" si="21"/>
        <v/>
      </c>
      <c r="X64" s="432" t="str">
        <f t="shared" si="22"/>
        <v/>
      </c>
      <c r="Y64" s="432" t="str">
        <f t="shared" si="23"/>
        <v/>
      </c>
      <c r="Z64" s="432" t="str">
        <f t="shared" si="24"/>
        <v/>
      </c>
      <c r="AA64" s="432" t="str">
        <f t="shared" si="25"/>
        <v/>
      </c>
      <c r="AB64" s="432" t="str">
        <f t="shared" si="26"/>
        <v/>
      </c>
      <c r="AC64" s="432" t="str">
        <f t="shared" si="27"/>
        <v/>
      </c>
      <c r="AD64" s="432" t="str">
        <f t="shared" si="28"/>
        <v/>
      </c>
      <c r="AE64" s="432" t="str">
        <f t="shared" si="29"/>
        <v/>
      </c>
      <c r="AF64" s="432" t="str">
        <f t="shared" si="30"/>
        <v/>
      </c>
    </row>
    <row r="65" spans="1:32" ht="21.75" customHeight="1" x14ac:dyDescent="0.15">
      <c r="A65" s="64"/>
      <c r="B65" s="65">
        <f t="shared" si="31"/>
        <v>0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52"/>
      <c r="N65" s="313"/>
      <c r="O65" s="54"/>
      <c r="T65" s="432" t="str">
        <f t="shared" si="18"/>
        <v/>
      </c>
      <c r="U65" s="432" t="str">
        <f t="shared" si="19"/>
        <v/>
      </c>
      <c r="V65" s="432" t="str">
        <f t="shared" si="20"/>
        <v/>
      </c>
      <c r="W65" s="432" t="str">
        <f t="shared" si="21"/>
        <v/>
      </c>
      <c r="X65" s="432" t="str">
        <f t="shared" si="22"/>
        <v/>
      </c>
      <c r="Y65" s="432" t="str">
        <f t="shared" si="23"/>
        <v/>
      </c>
      <c r="Z65" s="432" t="str">
        <f t="shared" si="24"/>
        <v/>
      </c>
      <c r="AA65" s="432" t="str">
        <f t="shared" si="25"/>
        <v/>
      </c>
      <c r="AB65" s="432" t="str">
        <f t="shared" si="26"/>
        <v/>
      </c>
      <c r="AC65" s="432" t="str">
        <f t="shared" si="27"/>
        <v/>
      </c>
      <c r="AD65" s="432" t="str">
        <f t="shared" si="28"/>
        <v/>
      </c>
      <c r="AE65" s="432" t="str">
        <f t="shared" si="29"/>
        <v/>
      </c>
      <c r="AF65" s="432" t="str">
        <f t="shared" si="30"/>
        <v/>
      </c>
    </row>
    <row r="66" spans="1:32" ht="21.75" customHeight="1" x14ac:dyDescent="0.15">
      <c r="A66" s="64"/>
      <c r="B66" s="65">
        <f t="shared" si="31"/>
        <v>0</v>
      </c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52"/>
      <c r="N66" s="313"/>
      <c r="O66" s="54"/>
      <c r="T66" s="432" t="str">
        <f t="shared" si="18"/>
        <v/>
      </c>
      <c r="U66" s="432" t="str">
        <f t="shared" si="19"/>
        <v/>
      </c>
      <c r="V66" s="432" t="str">
        <f t="shared" si="20"/>
        <v/>
      </c>
      <c r="W66" s="432" t="str">
        <f t="shared" si="21"/>
        <v/>
      </c>
      <c r="X66" s="432" t="str">
        <f t="shared" si="22"/>
        <v/>
      </c>
      <c r="Y66" s="432" t="str">
        <f t="shared" si="23"/>
        <v/>
      </c>
      <c r="Z66" s="432" t="str">
        <f t="shared" si="24"/>
        <v/>
      </c>
      <c r="AA66" s="432" t="str">
        <f t="shared" si="25"/>
        <v/>
      </c>
      <c r="AB66" s="432" t="str">
        <f t="shared" si="26"/>
        <v/>
      </c>
      <c r="AC66" s="432" t="str">
        <f t="shared" si="27"/>
        <v/>
      </c>
      <c r="AD66" s="432" t="str">
        <f t="shared" si="28"/>
        <v/>
      </c>
      <c r="AE66" s="432" t="str">
        <f t="shared" si="29"/>
        <v/>
      </c>
      <c r="AF66" s="432" t="str">
        <f t="shared" si="30"/>
        <v/>
      </c>
    </row>
    <row r="67" spans="1:32" ht="21.75" customHeight="1" x14ac:dyDescent="0.15">
      <c r="A67" s="64"/>
      <c r="B67" s="65">
        <f t="shared" si="31"/>
        <v>0</v>
      </c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52"/>
      <c r="N67" s="313"/>
      <c r="O67" s="54"/>
      <c r="T67" s="432" t="str">
        <f t="shared" si="18"/>
        <v/>
      </c>
      <c r="U67" s="432" t="str">
        <f t="shared" si="19"/>
        <v/>
      </c>
      <c r="V67" s="432" t="str">
        <f t="shared" si="20"/>
        <v/>
      </c>
      <c r="W67" s="432" t="str">
        <f t="shared" si="21"/>
        <v/>
      </c>
      <c r="X67" s="432" t="str">
        <f t="shared" si="22"/>
        <v/>
      </c>
      <c r="Y67" s="432" t="str">
        <f t="shared" si="23"/>
        <v/>
      </c>
      <c r="Z67" s="432" t="str">
        <f t="shared" si="24"/>
        <v/>
      </c>
      <c r="AA67" s="432" t="str">
        <f t="shared" si="25"/>
        <v/>
      </c>
      <c r="AB67" s="432" t="str">
        <f t="shared" si="26"/>
        <v/>
      </c>
      <c r="AC67" s="432" t="str">
        <f t="shared" si="27"/>
        <v/>
      </c>
      <c r="AD67" s="432" t="str">
        <f t="shared" si="28"/>
        <v/>
      </c>
      <c r="AE67" s="432" t="str">
        <f t="shared" si="29"/>
        <v/>
      </c>
      <c r="AF67" s="432" t="str">
        <f t="shared" si="30"/>
        <v/>
      </c>
    </row>
    <row r="68" spans="1:32" ht="21.75" customHeight="1" x14ac:dyDescent="0.15">
      <c r="A68" s="64"/>
      <c r="B68" s="65">
        <f t="shared" si="31"/>
        <v>0</v>
      </c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52"/>
      <c r="N68" s="313"/>
      <c r="O68" s="54"/>
      <c r="T68" s="432" t="str">
        <f t="shared" si="18"/>
        <v/>
      </c>
      <c r="U68" s="432" t="str">
        <f t="shared" si="19"/>
        <v/>
      </c>
      <c r="V68" s="432" t="str">
        <f t="shared" si="20"/>
        <v/>
      </c>
      <c r="W68" s="432" t="str">
        <f t="shared" si="21"/>
        <v/>
      </c>
      <c r="X68" s="432" t="str">
        <f t="shared" si="22"/>
        <v/>
      </c>
      <c r="Y68" s="432" t="str">
        <f t="shared" si="23"/>
        <v/>
      </c>
      <c r="Z68" s="432" t="str">
        <f t="shared" si="24"/>
        <v/>
      </c>
      <c r="AA68" s="432" t="str">
        <f t="shared" si="25"/>
        <v/>
      </c>
      <c r="AB68" s="432" t="str">
        <f t="shared" si="26"/>
        <v/>
      </c>
      <c r="AC68" s="432" t="str">
        <f t="shared" si="27"/>
        <v/>
      </c>
      <c r="AD68" s="432" t="str">
        <f t="shared" si="28"/>
        <v/>
      </c>
      <c r="AE68" s="432" t="str">
        <f t="shared" si="29"/>
        <v/>
      </c>
      <c r="AF68" s="432" t="str">
        <f t="shared" si="30"/>
        <v/>
      </c>
    </row>
    <row r="69" spans="1:32" ht="21.75" customHeight="1" x14ac:dyDescent="0.15">
      <c r="A69" s="64"/>
      <c r="B69" s="65">
        <f t="shared" si="31"/>
        <v>0</v>
      </c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52"/>
      <c r="N69" s="313"/>
      <c r="O69" s="54"/>
      <c r="T69" s="432" t="str">
        <f t="shared" si="18"/>
        <v/>
      </c>
      <c r="U69" s="432" t="str">
        <f t="shared" si="19"/>
        <v/>
      </c>
      <c r="V69" s="432" t="str">
        <f t="shared" si="20"/>
        <v/>
      </c>
      <c r="W69" s="432" t="str">
        <f t="shared" si="21"/>
        <v/>
      </c>
      <c r="X69" s="432" t="str">
        <f t="shared" si="22"/>
        <v/>
      </c>
      <c r="Y69" s="432" t="str">
        <f t="shared" si="23"/>
        <v/>
      </c>
      <c r="Z69" s="432" t="str">
        <f t="shared" si="24"/>
        <v/>
      </c>
      <c r="AA69" s="432" t="str">
        <f t="shared" si="25"/>
        <v/>
      </c>
      <c r="AB69" s="432" t="str">
        <f t="shared" si="26"/>
        <v/>
      </c>
      <c r="AC69" s="432" t="str">
        <f t="shared" si="27"/>
        <v/>
      </c>
      <c r="AD69" s="432" t="str">
        <f t="shared" si="28"/>
        <v/>
      </c>
      <c r="AE69" s="432" t="str">
        <f t="shared" si="29"/>
        <v/>
      </c>
      <c r="AF69" s="432" t="str">
        <f t="shared" si="30"/>
        <v/>
      </c>
    </row>
    <row r="70" spans="1:32" ht="21.75" customHeight="1" thickBot="1" x14ac:dyDescent="0.2">
      <c r="A70" s="66"/>
      <c r="B70" s="172">
        <f t="shared" si="31"/>
        <v>0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56"/>
      <c r="N70" s="42"/>
      <c r="O70" s="51"/>
      <c r="T70" s="432" t="str">
        <f t="shared" si="18"/>
        <v/>
      </c>
      <c r="U70" s="432" t="str">
        <f t="shared" si="19"/>
        <v/>
      </c>
      <c r="V70" s="432" t="str">
        <f t="shared" si="20"/>
        <v/>
      </c>
      <c r="W70" s="432" t="str">
        <f t="shared" si="21"/>
        <v/>
      </c>
      <c r="X70" s="432" t="str">
        <f t="shared" si="22"/>
        <v/>
      </c>
      <c r="Y70" s="432" t="str">
        <f t="shared" si="23"/>
        <v/>
      </c>
      <c r="Z70" s="432" t="str">
        <f t="shared" si="24"/>
        <v/>
      </c>
      <c r="AA70" s="432" t="str">
        <f t="shared" si="25"/>
        <v/>
      </c>
      <c r="AB70" s="432" t="str">
        <f t="shared" si="26"/>
        <v/>
      </c>
      <c r="AC70" s="432" t="str">
        <f t="shared" si="27"/>
        <v/>
      </c>
      <c r="AD70" s="432" t="str">
        <f t="shared" si="28"/>
        <v/>
      </c>
      <c r="AE70" s="432" t="str">
        <f t="shared" si="29"/>
        <v/>
      </c>
      <c r="AF70" s="432" t="str">
        <f t="shared" si="30"/>
        <v/>
      </c>
    </row>
    <row r="71" spans="1:32" x14ac:dyDescent="0.15">
      <c r="O71" s="13"/>
    </row>
    <row r="73" spans="1:32" ht="21.95" customHeight="1" thickBot="1" x14ac:dyDescent="0.2">
      <c r="A73" s="541" t="s">
        <v>254</v>
      </c>
      <c r="B73" s="541"/>
      <c r="C73" s="541"/>
      <c r="D73" s="541"/>
      <c r="E73" s="541"/>
      <c r="F73" s="541"/>
      <c r="O73" s="542" t="s">
        <v>136</v>
      </c>
      <c r="P73" s="542"/>
      <c r="Q73" s="542"/>
      <c r="R73" s="542"/>
    </row>
    <row r="74" spans="1:32" ht="21.95" customHeight="1" x14ac:dyDescent="0.15">
      <c r="A74" s="552" t="s">
        <v>224</v>
      </c>
      <c r="B74" s="550" t="s">
        <v>154</v>
      </c>
      <c r="C74" s="550"/>
      <c r="D74" s="550"/>
      <c r="E74" s="550"/>
      <c r="F74" s="550"/>
      <c r="G74" s="550"/>
      <c r="H74" s="550"/>
      <c r="I74" s="550"/>
      <c r="J74" s="551"/>
      <c r="K74" s="591" t="s">
        <v>153</v>
      </c>
      <c r="L74" s="550"/>
      <c r="M74" s="550"/>
      <c r="N74" s="550"/>
      <c r="O74" s="550"/>
      <c r="P74" s="550"/>
      <c r="Q74" s="550"/>
      <c r="R74" s="551"/>
    </row>
    <row r="75" spans="1:32" ht="21.95" customHeight="1" x14ac:dyDescent="0.15">
      <c r="A75" s="582"/>
      <c r="B75" s="596" t="s">
        <v>243</v>
      </c>
      <c r="C75" s="596"/>
      <c r="D75" s="596"/>
      <c r="E75" s="596" t="s">
        <v>73</v>
      </c>
      <c r="F75" s="596"/>
      <c r="G75" s="596"/>
      <c r="H75" s="596" t="s">
        <v>72</v>
      </c>
      <c r="I75" s="596"/>
      <c r="J75" s="587"/>
      <c r="K75" s="589" t="s">
        <v>193</v>
      </c>
      <c r="L75" s="596" t="s">
        <v>157</v>
      </c>
      <c r="M75" s="596"/>
      <c r="N75" s="596"/>
      <c r="O75" s="596"/>
      <c r="P75" s="602" t="s">
        <v>295</v>
      </c>
      <c r="Q75" s="598" t="s">
        <v>239</v>
      </c>
      <c r="R75" s="604" t="s">
        <v>243</v>
      </c>
    </row>
    <row r="76" spans="1:32" ht="21.95" customHeight="1" x14ac:dyDescent="0.15">
      <c r="A76" s="607"/>
      <c r="B76" s="116" t="s">
        <v>240</v>
      </c>
      <c r="C76" s="330" t="s">
        <v>241</v>
      </c>
      <c r="D76" s="116" t="s">
        <v>243</v>
      </c>
      <c r="E76" s="330" t="s">
        <v>240</v>
      </c>
      <c r="F76" s="330" t="s">
        <v>241</v>
      </c>
      <c r="G76" s="330" t="s">
        <v>243</v>
      </c>
      <c r="H76" s="330" t="s">
        <v>240</v>
      </c>
      <c r="I76" s="330" t="s">
        <v>241</v>
      </c>
      <c r="J76" s="117" t="s">
        <v>243</v>
      </c>
      <c r="K76" s="606"/>
      <c r="L76" s="118" t="s">
        <v>207</v>
      </c>
      <c r="M76" s="118" t="s">
        <v>200</v>
      </c>
      <c r="N76" s="118" t="s">
        <v>239</v>
      </c>
      <c r="O76" s="330" t="s">
        <v>243</v>
      </c>
      <c r="P76" s="603"/>
      <c r="Q76" s="601"/>
      <c r="R76" s="605"/>
      <c r="S76" s="8"/>
      <c r="T76" s="432" t="s">
        <v>357</v>
      </c>
    </row>
    <row r="77" spans="1:32" ht="21.95" customHeight="1" x14ac:dyDescent="0.15">
      <c r="A77" s="119" t="s">
        <v>243</v>
      </c>
      <c r="B77" s="120">
        <f>SUM(B78:B107)</f>
        <v>457</v>
      </c>
      <c r="C77" s="120">
        <f>SUM(C78:C107)</f>
        <v>291</v>
      </c>
      <c r="D77" s="120">
        <f t="shared" ref="D77:D91" si="32">SUM(B77:C77)</f>
        <v>748</v>
      </c>
      <c r="E77" s="120">
        <f>SUM(E78:E107)</f>
        <v>179</v>
      </c>
      <c r="F77" s="120">
        <f>SUM(F78:F107)</f>
        <v>104</v>
      </c>
      <c r="G77" s="120">
        <f t="shared" ref="G77:G91" si="33">SUM(E77:F77)</f>
        <v>283</v>
      </c>
      <c r="H77" s="120">
        <f>SUM(H78:H107)</f>
        <v>278</v>
      </c>
      <c r="I77" s="120">
        <f>SUM(I78:I107)</f>
        <v>187</v>
      </c>
      <c r="J77" s="121">
        <f t="shared" ref="J77:J91" si="34">SUM(H77:I77)</f>
        <v>465</v>
      </c>
      <c r="K77" s="122">
        <f>SUM(K78:K107)</f>
        <v>0</v>
      </c>
      <c r="L77" s="123">
        <f>SUM(L78:L107)</f>
        <v>0</v>
      </c>
      <c r="M77" s="123">
        <f>SUM(M78:M107)</f>
        <v>0</v>
      </c>
      <c r="N77" s="123">
        <f>SUM(N78:N107)</f>
        <v>64</v>
      </c>
      <c r="O77" s="123">
        <f t="shared" ref="O77:O91" si="35">SUM(L77:N77)</f>
        <v>64</v>
      </c>
      <c r="P77" s="123">
        <f>SUM(P78:P107)</f>
        <v>404</v>
      </c>
      <c r="Q77" s="123">
        <f>SUM(Q78:Q107)</f>
        <v>280</v>
      </c>
      <c r="R77" s="121">
        <f>SUM(R78:R107)</f>
        <v>748</v>
      </c>
      <c r="S77" s="171"/>
      <c r="T77" s="438" t="str">
        <f t="shared" ref="T77:T107" si="36">IF(B40=D77,"","오류")</f>
        <v/>
      </c>
      <c r="U77" s="438" t="str">
        <f t="shared" ref="U77:U107" si="37">IF(D77=R77,"","오류")</f>
        <v/>
      </c>
    </row>
    <row r="78" spans="1:32" ht="21.95" customHeight="1" x14ac:dyDescent="0.15">
      <c r="A78" s="64" t="s">
        <v>395</v>
      </c>
      <c r="B78" s="124">
        <f t="shared" ref="B78:B91" si="38">SUM(E78,H78)</f>
        <v>22</v>
      </c>
      <c r="C78" s="124">
        <f t="shared" ref="C78:C91" si="39">SUM(F78,I78)</f>
        <v>8</v>
      </c>
      <c r="D78" s="301">
        <f t="shared" si="32"/>
        <v>30</v>
      </c>
      <c r="E78" s="312">
        <v>13</v>
      </c>
      <c r="F78" s="312">
        <v>5</v>
      </c>
      <c r="G78" s="67">
        <f t="shared" si="33"/>
        <v>18</v>
      </c>
      <c r="H78" s="312">
        <v>9</v>
      </c>
      <c r="I78" s="312">
        <v>3</v>
      </c>
      <c r="J78" s="68">
        <f t="shared" si="34"/>
        <v>12</v>
      </c>
      <c r="K78" s="44">
        <v>0</v>
      </c>
      <c r="L78" s="312">
        <v>0</v>
      </c>
      <c r="M78" s="312">
        <v>0</v>
      </c>
      <c r="N78" s="312">
        <v>0</v>
      </c>
      <c r="O78" s="297">
        <f t="shared" si="35"/>
        <v>0</v>
      </c>
      <c r="P78" s="312">
        <v>0</v>
      </c>
      <c r="Q78" s="312">
        <v>30</v>
      </c>
      <c r="R78" s="302">
        <f t="shared" ref="R78:R91" si="40">SUM(K78,O78,P78:Q78)</f>
        <v>30</v>
      </c>
      <c r="S78" s="171"/>
      <c r="T78" s="438" t="str">
        <f t="shared" si="36"/>
        <v/>
      </c>
      <c r="U78" s="438" t="str">
        <f t="shared" si="37"/>
        <v/>
      </c>
    </row>
    <row r="79" spans="1:32" ht="21.95" customHeight="1" x14ac:dyDescent="0.15">
      <c r="A79" s="64" t="s">
        <v>396</v>
      </c>
      <c r="B79" s="124">
        <f t="shared" si="38"/>
        <v>16</v>
      </c>
      <c r="C79" s="124">
        <f t="shared" si="39"/>
        <v>7</v>
      </c>
      <c r="D79" s="125">
        <f t="shared" si="32"/>
        <v>23</v>
      </c>
      <c r="E79" s="312">
        <v>8</v>
      </c>
      <c r="F79" s="312">
        <v>4</v>
      </c>
      <c r="G79" s="67">
        <f t="shared" si="33"/>
        <v>12</v>
      </c>
      <c r="H79" s="312">
        <v>8</v>
      </c>
      <c r="I79" s="312">
        <v>3</v>
      </c>
      <c r="J79" s="68">
        <f t="shared" si="34"/>
        <v>11</v>
      </c>
      <c r="K79" s="44">
        <v>0</v>
      </c>
      <c r="L79" s="312">
        <v>0</v>
      </c>
      <c r="M79" s="312">
        <v>0</v>
      </c>
      <c r="N79" s="312">
        <v>0</v>
      </c>
      <c r="O79" s="297">
        <f t="shared" si="35"/>
        <v>0</v>
      </c>
      <c r="P79" s="313">
        <v>0</v>
      </c>
      <c r="Q79" s="313">
        <v>23</v>
      </c>
      <c r="R79" s="126">
        <f t="shared" si="40"/>
        <v>23</v>
      </c>
      <c r="S79" s="171"/>
      <c r="T79" s="438" t="str">
        <f t="shared" si="36"/>
        <v/>
      </c>
      <c r="U79" s="438" t="str">
        <f t="shared" si="37"/>
        <v/>
      </c>
    </row>
    <row r="80" spans="1:32" ht="21.95" customHeight="1" x14ac:dyDescent="0.15">
      <c r="A80" s="64" t="s">
        <v>397</v>
      </c>
      <c r="B80" s="124">
        <f t="shared" si="38"/>
        <v>18</v>
      </c>
      <c r="C80" s="124">
        <f t="shared" si="39"/>
        <v>10</v>
      </c>
      <c r="D80" s="301">
        <f t="shared" si="32"/>
        <v>28</v>
      </c>
      <c r="E80" s="312">
        <v>7</v>
      </c>
      <c r="F80" s="312">
        <v>0</v>
      </c>
      <c r="G80" s="67">
        <f t="shared" si="33"/>
        <v>7</v>
      </c>
      <c r="H80" s="312">
        <v>11</v>
      </c>
      <c r="I80" s="312">
        <v>10</v>
      </c>
      <c r="J80" s="68">
        <f t="shared" si="34"/>
        <v>21</v>
      </c>
      <c r="K80" s="44">
        <v>0</v>
      </c>
      <c r="L80" s="313">
        <v>0</v>
      </c>
      <c r="M80" s="313">
        <v>0</v>
      </c>
      <c r="N80" s="313">
        <v>0</v>
      </c>
      <c r="O80" s="297">
        <f t="shared" si="35"/>
        <v>0</v>
      </c>
      <c r="P80" s="313">
        <v>28</v>
      </c>
      <c r="Q80" s="313">
        <v>0</v>
      </c>
      <c r="R80" s="302">
        <f>SUM(K80,O80,P80:Q80)</f>
        <v>28</v>
      </c>
      <c r="S80" s="171"/>
      <c r="T80" s="438" t="str">
        <f t="shared" si="36"/>
        <v/>
      </c>
      <c r="U80" s="438" t="str">
        <f t="shared" si="37"/>
        <v/>
      </c>
    </row>
    <row r="81" spans="1:21" ht="21.95" customHeight="1" x14ac:dyDescent="0.15">
      <c r="A81" s="64" t="s">
        <v>398</v>
      </c>
      <c r="B81" s="124">
        <f t="shared" si="38"/>
        <v>88</v>
      </c>
      <c r="C81" s="124">
        <f t="shared" si="39"/>
        <v>69</v>
      </c>
      <c r="D81" s="301">
        <f t="shared" si="32"/>
        <v>157</v>
      </c>
      <c r="E81" s="312">
        <v>27</v>
      </c>
      <c r="F81" s="312">
        <v>25</v>
      </c>
      <c r="G81" s="67">
        <f t="shared" si="33"/>
        <v>52</v>
      </c>
      <c r="H81" s="312">
        <v>61</v>
      </c>
      <c r="I81" s="312">
        <v>44</v>
      </c>
      <c r="J81" s="68">
        <f t="shared" si="34"/>
        <v>105</v>
      </c>
      <c r="K81" s="44">
        <v>0</v>
      </c>
      <c r="L81" s="313">
        <v>0</v>
      </c>
      <c r="M81" s="313">
        <v>0</v>
      </c>
      <c r="N81" s="313">
        <v>0</v>
      </c>
      <c r="O81" s="297">
        <f t="shared" si="35"/>
        <v>0</v>
      </c>
      <c r="P81" s="313">
        <v>26</v>
      </c>
      <c r="Q81" s="313">
        <v>131</v>
      </c>
      <c r="R81" s="302">
        <f>SUM(K81,O81,P81:Q81)</f>
        <v>157</v>
      </c>
      <c r="S81" s="171"/>
      <c r="T81" s="438" t="str">
        <f t="shared" si="36"/>
        <v/>
      </c>
      <c r="U81" s="438" t="str">
        <f t="shared" si="37"/>
        <v/>
      </c>
    </row>
    <row r="82" spans="1:21" ht="21.95" customHeight="1" x14ac:dyDescent="0.15">
      <c r="A82" s="64" t="s">
        <v>399</v>
      </c>
      <c r="B82" s="124">
        <f t="shared" si="38"/>
        <v>36</v>
      </c>
      <c r="C82" s="124">
        <f t="shared" si="39"/>
        <v>27</v>
      </c>
      <c r="D82" s="301">
        <f t="shared" si="32"/>
        <v>63</v>
      </c>
      <c r="E82" s="312">
        <v>12</v>
      </c>
      <c r="F82" s="312">
        <v>6</v>
      </c>
      <c r="G82" s="67">
        <f t="shared" si="33"/>
        <v>18</v>
      </c>
      <c r="H82" s="312">
        <v>24</v>
      </c>
      <c r="I82" s="312">
        <v>21</v>
      </c>
      <c r="J82" s="68">
        <f t="shared" si="34"/>
        <v>45</v>
      </c>
      <c r="K82" s="44">
        <v>0</v>
      </c>
      <c r="L82" s="313">
        <v>0</v>
      </c>
      <c r="M82" s="313">
        <v>0</v>
      </c>
      <c r="N82" s="313">
        <v>0</v>
      </c>
      <c r="O82" s="297">
        <f t="shared" si="35"/>
        <v>0</v>
      </c>
      <c r="P82" s="313">
        <v>59</v>
      </c>
      <c r="Q82" s="313">
        <v>4</v>
      </c>
      <c r="R82" s="126">
        <f t="shared" si="40"/>
        <v>63</v>
      </c>
      <c r="S82" s="171"/>
      <c r="T82" s="438" t="str">
        <f t="shared" si="36"/>
        <v/>
      </c>
      <c r="U82" s="438" t="str">
        <f t="shared" si="37"/>
        <v/>
      </c>
    </row>
    <row r="83" spans="1:21" ht="21.95" customHeight="1" x14ac:dyDescent="0.15">
      <c r="A83" s="64" t="s">
        <v>400</v>
      </c>
      <c r="B83" s="124">
        <f t="shared" si="38"/>
        <v>57</v>
      </c>
      <c r="C83" s="124">
        <f t="shared" si="39"/>
        <v>23</v>
      </c>
      <c r="D83" s="125">
        <f t="shared" si="32"/>
        <v>80</v>
      </c>
      <c r="E83" s="312">
        <v>13</v>
      </c>
      <c r="F83" s="312">
        <v>6</v>
      </c>
      <c r="G83" s="67">
        <f t="shared" si="33"/>
        <v>19</v>
      </c>
      <c r="H83" s="312">
        <v>44</v>
      </c>
      <c r="I83" s="312">
        <v>17</v>
      </c>
      <c r="J83" s="68">
        <f t="shared" si="34"/>
        <v>61</v>
      </c>
      <c r="K83" s="44">
        <v>0</v>
      </c>
      <c r="L83" s="313">
        <v>0</v>
      </c>
      <c r="M83" s="313">
        <v>0</v>
      </c>
      <c r="N83" s="313">
        <v>54</v>
      </c>
      <c r="O83" s="297">
        <f t="shared" si="35"/>
        <v>54</v>
      </c>
      <c r="P83" s="313">
        <v>0</v>
      </c>
      <c r="Q83" s="313">
        <v>26</v>
      </c>
      <c r="R83" s="126">
        <f t="shared" si="40"/>
        <v>80</v>
      </c>
      <c r="S83" s="13"/>
      <c r="T83" s="438" t="str">
        <f t="shared" si="36"/>
        <v/>
      </c>
      <c r="U83" s="438" t="str">
        <f t="shared" si="37"/>
        <v/>
      </c>
    </row>
    <row r="84" spans="1:21" ht="21.95" customHeight="1" x14ac:dyDescent="0.15">
      <c r="A84" s="64" t="s">
        <v>401</v>
      </c>
      <c r="B84" s="124">
        <f t="shared" si="38"/>
        <v>0</v>
      </c>
      <c r="C84" s="124">
        <f t="shared" si="39"/>
        <v>0</v>
      </c>
      <c r="D84" s="125">
        <f t="shared" si="32"/>
        <v>0</v>
      </c>
      <c r="E84" s="312">
        <v>0</v>
      </c>
      <c r="F84" s="312">
        <v>0</v>
      </c>
      <c r="G84" s="67">
        <f t="shared" si="33"/>
        <v>0</v>
      </c>
      <c r="H84" s="312">
        <v>0</v>
      </c>
      <c r="I84" s="312">
        <v>0</v>
      </c>
      <c r="J84" s="68">
        <f t="shared" si="34"/>
        <v>0</v>
      </c>
      <c r="K84" s="44">
        <v>0</v>
      </c>
      <c r="L84" s="313">
        <v>0</v>
      </c>
      <c r="M84" s="313">
        <v>0</v>
      </c>
      <c r="N84" s="313">
        <v>0</v>
      </c>
      <c r="O84" s="297">
        <f t="shared" si="35"/>
        <v>0</v>
      </c>
      <c r="P84" s="313">
        <v>0</v>
      </c>
      <c r="Q84" s="313">
        <v>0</v>
      </c>
      <c r="R84" s="126">
        <f t="shared" si="40"/>
        <v>0</v>
      </c>
      <c r="S84" s="13"/>
      <c r="T84" s="438" t="str">
        <f t="shared" si="36"/>
        <v/>
      </c>
      <c r="U84" s="438" t="str">
        <f t="shared" si="37"/>
        <v/>
      </c>
    </row>
    <row r="85" spans="1:21" ht="21.95" customHeight="1" x14ac:dyDescent="0.15">
      <c r="A85" s="64" t="s">
        <v>410</v>
      </c>
      <c r="B85" s="124">
        <f t="shared" si="38"/>
        <v>3</v>
      </c>
      <c r="C85" s="124">
        <f t="shared" si="39"/>
        <v>9</v>
      </c>
      <c r="D85" s="125">
        <f t="shared" si="32"/>
        <v>12</v>
      </c>
      <c r="E85" s="312">
        <v>0</v>
      </c>
      <c r="F85" s="312">
        <v>0</v>
      </c>
      <c r="G85" s="67">
        <f t="shared" si="33"/>
        <v>0</v>
      </c>
      <c r="H85" s="312">
        <v>3</v>
      </c>
      <c r="I85" s="312">
        <v>9</v>
      </c>
      <c r="J85" s="68">
        <f t="shared" si="34"/>
        <v>12</v>
      </c>
      <c r="K85" s="44">
        <v>0</v>
      </c>
      <c r="L85" s="313">
        <v>0</v>
      </c>
      <c r="M85" s="313">
        <v>0</v>
      </c>
      <c r="N85" s="313">
        <v>0</v>
      </c>
      <c r="O85" s="297">
        <f t="shared" si="35"/>
        <v>0</v>
      </c>
      <c r="P85" s="313">
        <v>0</v>
      </c>
      <c r="Q85" s="313">
        <v>12</v>
      </c>
      <c r="R85" s="126">
        <f t="shared" si="40"/>
        <v>12</v>
      </c>
      <c r="S85" s="13"/>
      <c r="T85" s="438" t="str">
        <f t="shared" si="36"/>
        <v/>
      </c>
      <c r="U85" s="438" t="str">
        <f t="shared" si="37"/>
        <v/>
      </c>
    </row>
    <row r="86" spans="1:21" ht="21.95" customHeight="1" x14ac:dyDescent="0.15">
      <c r="A86" s="64" t="s">
        <v>403</v>
      </c>
      <c r="B86" s="124">
        <f t="shared" si="38"/>
        <v>142</v>
      </c>
      <c r="C86" s="124">
        <f t="shared" si="39"/>
        <v>83</v>
      </c>
      <c r="D86" s="301">
        <f t="shared" si="32"/>
        <v>225</v>
      </c>
      <c r="E86" s="312">
        <v>60</v>
      </c>
      <c r="F86" s="312">
        <v>26</v>
      </c>
      <c r="G86" s="67">
        <f t="shared" si="33"/>
        <v>86</v>
      </c>
      <c r="H86" s="312">
        <v>82</v>
      </c>
      <c r="I86" s="312">
        <v>57</v>
      </c>
      <c r="J86" s="68">
        <f t="shared" si="34"/>
        <v>139</v>
      </c>
      <c r="K86" s="44">
        <v>0</v>
      </c>
      <c r="L86" s="313">
        <v>0</v>
      </c>
      <c r="M86" s="313">
        <v>0</v>
      </c>
      <c r="N86" s="313">
        <v>10</v>
      </c>
      <c r="O86" s="297">
        <f t="shared" si="35"/>
        <v>10</v>
      </c>
      <c r="P86" s="313">
        <v>215</v>
      </c>
      <c r="Q86" s="313">
        <v>0</v>
      </c>
      <c r="R86" s="302">
        <f t="shared" si="40"/>
        <v>225</v>
      </c>
      <c r="S86" s="13"/>
      <c r="T86" s="438" t="str">
        <f t="shared" si="36"/>
        <v/>
      </c>
      <c r="U86" s="438" t="str">
        <f t="shared" si="37"/>
        <v/>
      </c>
    </row>
    <row r="87" spans="1:21" ht="21.95" customHeight="1" x14ac:dyDescent="0.15">
      <c r="A87" s="64" t="s">
        <v>404</v>
      </c>
      <c r="B87" s="124">
        <f t="shared" si="38"/>
        <v>21</v>
      </c>
      <c r="C87" s="124">
        <f t="shared" si="39"/>
        <v>18</v>
      </c>
      <c r="D87" s="125">
        <f t="shared" si="32"/>
        <v>39</v>
      </c>
      <c r="E87" s="312">
        <v>7</v>
      </c>
      <c r="F87" s="312">
        <v>5</v>
      </c>
      <c r="G87" s="67">
        <f t="shared" si="33"/>
        <v>12</v>
      </c>
      <c r="H87" s="312">
        <v>14</v>
      </c>
      <c r="I87" s="312">
        <v>13</v>
      </c>
      <c r="J87" s="68">
        <f t="shared" si="34"/>
        <v>27</v>
      </c>
      <c r="K87" s="44">
        <v>0</v>
      </c>
      <c r="L87" s="313">
        <v>0</v>
      </c>
      <c r="M87" s="313">
        <v>0</v>
      </c>
      <c r="N87" s="313">
        <v>0</v>
      </c>
      <c r="O87" s="297">
        <f t="shared" si="35"/>
        <v>0</v>
      </c>
      <c r="P87" s="313">
        <v>39</v>
      </c>
      <c r="Q87" s="313">
        <v>0</v>
      </c>
      <c r="R87" s="126">
        <f t="shared" si="40"/>
        <v>39</v>
      </c>
      <c r="S87" s="13"/>
      <c r="T87" s="438" t="str">
        <f t="shared" si="36"/>
        <v/>
      </c>
      <c r="U87" s="438" t="str">
        <f t="shared" si="37"/>
        <v/>
      </c>
    </row>
    <row r="88" spans="1:21" ht="21.95" customHeight="1" x14ac:dyDescent="0.15">
      <c r="A88" s="64" t="s">
        <v>405</v>
      </c>
      <c r="B88" s="124">
        <f t="shared" si="38"/>
        <v>54</v>
      </c>
      <c r="C88" s="124">
        <f t="shared" si="39"/>
        <v>37</v>
      </c>
      <c r="D88" s="125">
        <f t="shared" si="32"/>
        <v>91</v>
      </c>
      <c r="E88" s="312">
        <v>32</v>
      </c>
      <c r="F88" s="312">
        <v>27</v>
      </c>
      <c r="G88" s="67">
        <f t="shared" si="33"/>
        <v>59</v>
      </c>
      <c r="H88" s="312">
        <v>22</v>
      </c>
      <c r="I88" s="312">
        <v>10</v>
      </c>
      <c r="J88" s="68">
        <f t="shared" si="34"/>
        <v>32</v>
      </c>
      <c r="K88" s="44">
        <v>0</v>
      </c>
      <c r="L88" s="313">
        <v>0</v>
      </c>
      <c r="M88" s="313">
        <v>0</v>
      </c>
      <c r="N88" s="313">
        <v>0</v>
      </c>
      <c r="O88" s="297">
        <f t="shared" si="35"/>
        <v>0</v>
      </c>
      <c r="P88" s="313">
        <v>37</v>
      </c>
      <c r="Q88" s="313">
        <v>54</v>
      </c>
      <c r="R88" s="126">
        <f t="shared" si="40"/>
        <v>91</v>
      </c>
      <c r="S88" s="13"/>
      <c r="T88" s="438" t="str">
        <f t="shared" si="36"/>
        <v/>
      </c>
      <c r="U88" s="438" t="str">
        <f t="shared" si="37"/>
        <v/>
      </c>
    </row>
    <row r="89" spans="1:21" ht="21.95" customHeight="1" x14ac:dyDescent="0.15">
      <c r="A89" s="64"/>
      <c r="B89" s="124">
        <f t="shared" si="38"/>
        <v>0</v>
      </c>
      <c r="C89" s="124">
        <f t="shared" si="39"/>
        <v>0</v>
      </c>
      <c r="D89" s="125">
        <f t="shared" si="32"/>
        <v>0</v>
      </c>
      <c r="E89" s="312"/>
      <c r="F89" s="312"/>
      <c r="G89" s="67">
        <f t="shared" si="33"/>
        <v>0</v>
      </c>
      <c r="H89" s="312"/>
      <c r="I89" s="312"/>
      <c r="J89" s="68">
        <f t="shared" si="34"/>
        <v>0</v>
      </c>
      <c r="K89" s="44"/>
      <c r="L89" s="313"/>
      <c r="M89" s="313"/>
      <c r="N89" s="313"/>
      <c r="O89" s="297">
        <f t="shared" si="35"/>
        <v>0</v>
      </c>
      <c r="P89" s="313"/>
      <c r="Q89" s="313"/>
      <c r="R89" s="126">
        <f t="shared" si="40"/>
        <v>0</v>
      </c>
      <c r="S89" s="13"/>
      <c r="T89" s="438" t="str">
        <f t="shared" si="36"/>
        <v/>
      </c>
      <c r="U89" s="438" t="str">
        <f t="shared" si="37"/>
        <v/>
      </c>
    </row>
    <row r="90" spans="1:21" ht="21.95" customHeight="1" x14ac:dyDescent="0.15">
      <c r="A90" s="64"/>
      <c r="B90" s="124">
        <f t="shared" si="38"/>
        <v>0</v>
      </c>
      <c r="C90" s="124">
        <f t="shared" si="39"/>
        <v>0</v>
      </c>
      <c r="D90" s="125">
        <f t="shared" si="32"/>
        <v>0</v>
      </c>
      <c r="E90" s="312"/>
      <c r="F90" s="312"/>
      <c r="G90" s="67">
        <f t="shared" si="33"/>
        <v>0</v>
      </c>
      <c r="H90" s="312"/>
      <c r="I90" s="312"/>
      <c r="J90" s="68">
        <f t="shared" si="34"/>
        <v>0</v>
      </c>
      <c r="K90" s="44"/>
      <c r="L90" s="313"/>
      <c r="M90" s="313"/>
      <c r="N90" s="313"/>
      <c r="O90" s="67">
        <f t="shared" si="35"/>
        <v>0</v>
      </c>
      <c r="P90" s="313"/>
      <c r="Q90" s="313"/>
      <c r="R90" s="126">
        <f t="shared" si="40"/>
        <v>0</v>
      </c>
      <c r="S90" s="13"/>
      <c r="T90" s="438" t="str">
        <f t="shared" si="36"/>
        <v/>
      </c>
      <c r="U90" s="438" t="str">
        <f t="shared" si="37"/>
        <v/>
      </c>
    </row>
    <row r="91" spans="1:21" ht="21.95" customHeight="1" x14ac:dyDescent="0.15">
      <c r="A91" s="64"/>
      <c r="B91" s="124">
        <f t="shared" si="38"/>
        <v>0</v>
      </c>
      <c r="C91" s="124">
        <f t="shared" si="39"/>
        <v>0</v>
      </c>
      <c r="D91" s="125">
        <f t="shared" si="32"/>
        <v>0</v>
      </c>
      <c r="E91" s="312"/>
      <c r="F91" s="312"/>
      <c r="G91" s="67">
        <f t="shared" si="33"/>
        <v>0</v>
      </c>
      <c r="H91" s="312"/>
      <c r="I91" s="312"/>
      <c r="J91" s="68">
        <f t="shared" si="34"/>
        <v>0</v>
      </c>
      <c r="K91" s="44"/>
      <c r="L91" s="313"/>
      <c r="M91" s="313"/>
      <c r="N91" s="313"/>
      <c r="O91" s="67">
        <f t="shared" si="35"/>
        <v>0</v>
      </c>
      <c r="P91" s="313"/>
      <c r="Q91" s="313"/>
      <c r="R91" s="126">
        <f t="shared" si="40"/>
        <v>0</v>
      </c>
      <c r="S91" s="13"/>
      <c r="T91" s="438" t="str">
        <f t="shared" si="36"/>
        <v/>
      </c>
      <c r="U91" s="438" t="str">
        <f t="shared" si="37"/>
        <v/>
      </c>
    </row>
    <row r="92" spans="1:21" ht="21.95" customHeight="1" x14ac:dyDescent="0.15">
      <c r="A92" s="64"/>
      <c r="B92" s="124">
        <f t="shared" ref="B92:B107" si="41">SUM(E92,H92)</f>
        <v>0</v>
      </c>
      <c r="C92" s="124">
        <f t="shared" ref="C92:C107" si="42">SUM(F92,I92)</f>
        <v>0</v>
      </c>
      <c r="D92" s="125">
        <f t="shared" ref="D92:D107" si="43">SUM(B92:C92)</f>
        <v>0</v>
      </c>
      <c r="E92" s="312"/>
      <c r="F92" s="312"/>
      <c r="G92" s="67">
        <f t="shared" ref="G92:G107" si="44">SUM(E92:F92)</f>
        <v>0</v>
      </c>
      <c r="H92" s="312"/>
      <c r="I92" s="312"/>
      <c r="J92" s="68">
        <f t="shared" ref="J92:J107" si="45">SUM(H92:I92)</f>
        <v>0</v>
      </c>
      <c r="K92" s="44"/>
      <c r="L92" s="313"/>
      <c r="M92" s="313"/>
      <c r="N92" s="313"/>
      <c r="O92" s="67">
        <f t="shared" ref="O92:O107" si="46">SUM(L92:N92)</f>
        <v>0</v>
      </c>
      <c r="P92" s="313"/>
      <c r="Q92" s="313"/>
      <c r="R92" s="126">
        <f t="shared" ref="R92:R107" si="47">SUM(K92,O92,P92:Q92)</f>
        <v>0</v>
      </c>
      <c r="S92" s="13"/>
      <c r="T92" s="438" t="str">
        <f t="shared" si="36"/>
        <v/>
      </c>
      <c r="U92" s="438" t="str">
        <f t="shared" si="37"/>
        <v/>
      </c>
    </row>
    <row r="93" spans="1:21" ht="21.95" customHeight="1" x14ac:dyDescent="0.15">
      <c r="A93" s="64"/>
      <c r="B93" s="124">
        <f t="shared" si="41"/>
        <v>0</v>
      </c>
      <c r="C93" s="124">
        <f t="shared" si="42"/>
        <v>0</v>
      </c>
      <c r="D93" s="125">
        <f t="shared" si="43"/>
        <v>0</v>
      </c>
      <c r="E93" s="312"/>
      <c r="F93" s="312"/>
      <c r="G93" s="67">
        <f t="shared" si="44"/>
        <v>0</v>
      </c>
      <c r="H93" s="312"/>
      <c r="I93" s="312"/>
      <c r="J93" s="68">
        <f t="shared" si="45"/>
        <v>0</v>
      </c>
      <c r="K93" s="44"/>
      <c r="L93" s="313"/>
      <c r="M93" s="313"/>
      <c r="N93" s="313"/>
      <c r="O93" s="67">
        <f t="shared" si="46"/>
        <v>0</v>
      </c>
      <c r="P93" s="313"/>
      <c r="Q93" s="313"/>
      <c r="R93" s="126">
        <f t="shared" si="47"/>
        <v>0</v>
      </c>
      <c r="S93" s="13"/>
      <c r="T93" s="438" t="str">
        <f t="shared" si="36"/>
        <v/>
      </c>
      <c r="U93" s="438" t="str">
        <f t="shared" si="37"/>
        <v/>
      </c>
    </row>
    <row r="94" spans="1:21" ht="21.95" customHeight="1" x14ac:dyDescent="0.15">
      <c r="A94" s="64"/>
      <c r="B94" s="124">
        <f t="shared" si="41"/>
        <v>0</v>
      </c>
      <c r="C94" s="124">
        <f t="shared" si="42"/>
        <v>0</v>
      </c>
      <c r="D94" s="125">
        <f t="shared" si="43"/>
        <v>0</v>
      </c>
      <c r="E94" s="312"/>
      <c r="F94" s="312"/>
      <c r="G94" s="67">
        <f t="shared" si="44"/>
        <v>0</v>
      </c>
      <c r="H94" s="312"/>
      <c r="I94" s="312"/>
      <c r="J94" s="68">
        <f t="shared" si="45"/>
        <v>0</v>
      </c>
      <c r="K94" s="44"/>
      <c r="L94" s="313"/>
      <c r="M94" s="313"/>
      <c r="N94" s="313"/>
      <c r="O94" s="67">
        <f t="shared" si="46"/>
        <v>0</v>
      </c>
      <c r="P94" s="313"/>
      <c r="Q94" s="313"/>
      <c r="R94" s="126">
        <f t="shared" si="47"/>
        <v>0</v>
      </c>
      <c r="S94" s="13"/>
      <c r="T94" s="438" t="str">
        <f t="shared" si="36"/>
        <v/>
      </c>
      <c r="U94" s="438" t="str">
        <f t="shared" si="37"/>
        <v/>
      </c>
    </row>
    <row r="95" spans="1:21" ht="21.95" customHeight="1" x14ac:dyDescent="0.15">
      <c r="A95" s="64"/>
      <c r="B95" s="124">
        <f t="shared" si="41"/>
        <v>0</v>
      </c>
      <c r="C95" s="124">
        <f t="shared" si="42"/>
        <v>0</v>
      </c>
      <c r="D95" s="125">
        <f t="shared" si="43"/>
        <v>0</v>
      </c>
      <c r="E95" s="312"/>
      <c r="F95" s="312"/>
      <c r="G95" s="67">
        <f t="shared" si="44"/>
        <v>0</v>
      </c>
      <c r="H95" s="312"/>
      <c r="I95" s="312"/>
      <c r="J95" s="68">
        <f t="shared" si="45"/>
        <v>0</v>
      </c>
      <c r="K95" s="44"/>
      <c r="L95" s="313"/>
      <c r="M95" s="313"/>
      <c r="N95" s="313"/>
      <c r="O95" s="67">
        <f t="shared" si="46"/>
        <v>0</v>
      </c>
      <c r="P95" s="313"/>
      <c r="Q95" s="313"/>
      <c r="R95" s="126">
        <f t="shared" si="47"/>
        <v>0</v>
      </c>
      <c r="S95" s="13"/>
      <c r="T95" s="438" t="str">
        <f t="shared" si="36"/>
        <v/>
      </c>
      <c r="U95" s="438" t="str">
        <f t="shared" si="37"/>
        <v/>
      </c>
    </row>
    <row r="96" spans="1:21" ht="21.95" customHeight="1" x14ac:dyDescent="0.15">
      <c r="A96" s="64"/>
      <c r="B96" s="124">
        <f t="shared" si="41"/>
        <v>0</v>
      </c>
      <c r="C96" s="124">
        <f t="shared" si="42"/>
        <v>0</v>
      </c>
      <c r="D96" s="125">
        <f t="shared" si="43"/>
        <v>0</v>
      </c>
      <c r="E96" s="312"/>
      <c r="F96" s="312"/>
      <c r="G96" s="67">
        <f t="shared" si="44"/>
        <v>0</v>
      </c>
      <c r="H96" s="312"/>
      <c r="I96" s="312"/>
      <c r="J96" s="68">
        <f t="shared" si="45"/>
        <v>0</v>
      </c>
      <c r="K96" s="44"/>
      <c r="L96" s="313"/>
      <c r="M96" s="313"/>
      <c r="N96" s="313"/>
      <c r="O96" s="67">
        <f t="shared" si="46"/>
        <v>0</v>
      </c>
      <c r="P96" s="313"/>
      <c r="Q96" s="313"/>
      <c r="R96" s="126">
        <f t="shared" si="47"/>
        <v>0</v>
      </c>
      <c r="S96" s="13"/>
      <c r="T96" s="438" t="str">
        <f t="shared" si="36"/>
        <v/>
      </c>
      <c r="U96" s="438" t="str">
        <f t="shared" si="37"/>
        <v/>
      </c>
    </row>
    <row r="97" spans="1:21" ht="21.95" customHeight="1" x14ac:dyDescent="0.15">
      <c r="A97" s="64"/>
      <c r="B97" s="124">
        <f t="shared" si="41"/>
        <v>0</v>
      </c>
      <c r="C97" s="124">
        <f t="shared" si="42"/>
        <v>0</v>
      </c>
      <c r="D97" s="125">
        <f t="shared" si="43"/>
        <v>0</v>
      </c>
      <c r="E97" s="312"/>
      <c r="F97" s="312"/>
      <c r="G97" s="67">
        <f t="shared" si="44"/>
        <v>0</v>
      </c>
      <c r="H97" s="312"/>
      <c r="I97" s="312"/>
      <c r="J97" s="68">
        <f t="shared" si="45"/>
        <v>0</v>
      </c>
      <c r="K97" s="44"/>
      <c r="L97" s="313"/>
      <c r="M97" s="313"/>
      <c r="N97" s="313"/>
      <c r="O97" s="67">
        <f t="shared" si="46"/>
        <v>0</v>
      </c>
      <c r="P97" s="313"/>
      <c r="Q97" s="313"/>
      <c r="R97" s="126">
        <f t="shared" si="47"/>
        <v>0</v>
      </c>
      <c r="S97" s="13"/>
      <c r="T97" s="438" t="str">
        <f t="shared" si="36"/>
        <v/>
      </c>
      <c r="U97" s="438" t="str">
        <f t="shared" si="37"/>
        <v/>
      </c>
    </row>
    <row r="98" spans="1:21" ht="21.95" customHeight="1" x14ac:dyDescent="0.15">
      <c r="A98" s="64"/>
      <c r="B98" s="124">
        <f t="shared" si="41"/>
        <v>0</v>
      </c>
      <c r="C98" s="124">
        <f t="shared" si="42"/>
        <v>0</v>
      </c>
      <c r="D98" s="125">
        <f t="shared" si="43"/>
        <v>0</v>
      </c>
      <c r="E98" s="312"/>
      <c r="F98" s="312"/>
      <c r="G98" s="67">
        <f t="shared" si="44"/>
        <v>0</v>
      </c>
      <c r="H98" s="312"/>
      <c r="I98" s="312"/>
      <c r="J98" s="68">
        <f t="shared" si="45"/>
        <v>0</v>
      </c>
      <c r="K98" s="44"/>
      <c r="L98" s="313"/>
      <c r="M98" s="313"/>
      <c r="N98" s="313"/>
      <c r="O98" s="67">
        <f t="shared" si="46"/>
        <v>0</v>
      </c>
      <c r="P98" s="313"/>
      <c r="Q98" s="313"/>
      <c r="R98" s="126">
        <f t="shared" si="47"/>
        <v>0</v>
      </c>
      <c r="S98" s="13"/>
      <c r="T98" s="438" t="str">
        <f t="shared" si="36"/>
        <v/>
      </c>
      <c r="U98" s="438" t="str">
        <f t="shared" si="37"/>
        <v/>
      </c>
    </row>
    <row r="99" spans="1:21" ht="21.95" customHeight="1" x14ac:dyDescent="0.15">
      <c r="A99" s="64"/>
      <c r="B99" s="124">
        <f t="shared" si="41"/>
        <v>0</v>
      </c>
      <c r="C99" s="124">
        <f t="shared" si="42"/>
        <v>0</v>
      </c>
      <c r="D99" s="125">
        <f t="shared" si="43"/>
        <v>0</v>
      </c>
      <c r="E99" s="312"/>
      <c r="F99" s="312"/>
      <c r="G99" s="67">
        <f t="shared" si="44"/>
        <v>0</v>
      </c>
      <c r="H99" s="312"/>
      <c r="I99" s="312"/>
      <c r="J99" s="68">
        <f t="shared" si="45"/>
        <v>0</v>
      </c>
      <c r="K99" s="44"/>
      <c r="L99" s="313"/>
      <c r="M99" s="313"/>
      <c r="N99" s="313"/>
      <c r="O99" s="67">
        <f t="shared" si="46"/>
        <v>0</v>
      </c>
      <c r="P99" s="313"/>
      <c r="Q99" s="313"/>
      <c r="R99" s="126">
        <f t="shared" si="47"/>
        <v>0</v>
      </c>
      <c r="S99" s="13"/>
      <c r="T99" s="438" t="str">
        <f t="shared" si="36"/>
        <v/>
      </c>
      <c r="U99" s="438" t="str">
        <f t="shared" si="37"/>
        <v/>
      </c>
    </row>
    <row r="100" spans="1:21" ht="21.95" customHeight="1" x14ac:dyDescent="0.15">
      <c r="A100" s="64"/>
      <c r="B100" s="124">
        <f t="shared" si="41"/>
        <v>0</v>
      </c>
      <c r="C100" s="124">
        <f t="shared" si="42"/>
        <v>0</v>
      </c>
      <c r="D100" s="125">
        <f t="shared" si="43"/>
        <v>0</v>
      </c>
      <c r="E100" s="312"/>
      <c r="F100" s="312"/>
      <c r="G100" s="67">
        <f t="shared" si="44"/>
        <v>0</v>
      </c>
      <c r="H100" s="312"/>
      <c r="I100" s="312"/>
      <c r="J100" s="68">
        <f t="shared" si="45"/>
        <v>0</v>
      </c>
      <c r="K100" s="44"/>
      <c r="L100" s="313"/>
      <c r="M100" s="313"/>
      <c r="N100" s="313"/>
      <c r="O100" s="67">
        <f t="shared" si="46"/>
        <v>0</v>
      </c>
      <c r="P100" s="313"/>
      <c r="Q100" s="313"/>
      <c r="R100" s="126">
        <f t="shared" si="47"/>
        <v>0</v>
      </c>
      <c r="S100" s="13"/>
      <c r="T100" s="438" t="str">
        <f t="shared" si="36"/>
        <v/>
      </c>
      <c r="U100" s="438" t="str">
        <f t="shared" si="37"/>
        <v/>
      </c>
    </row>
    <row r="101" spans="1:21" ht="21.95" customHeight="1" x14ac:dyDescent="0.15">
      <c r="A101" s="64"/>
      <c r="B101" s="124">
        <f t="shared" si="41"/>
        <v>0</v>
      </c>
      <c r="C101" s="124">
        <f t="shared" si="42"/>
        <v>0</v>
      </c>
      <c r="D101" s="125">
        <f t="shared" si="43"/>
        <v>0</v>
      </c>
      <c r="E101" s="312"/>
      <c r="F101" s="312"/>
      <c r="G101" s="67">
        <f t="shared" si="44"/>
        <v>0</v>
      </c>
      <c r="H101" s="312"/>
      <c r="I101" s="312"/>
      <c r="J101" s="68">
        <f t="shared" si="45"/>
        <v>0</v>
      </c>
      <c r="K101" s="44"/>
      <c r="L101" s="313"/>
      <c r="M101" s="313"/>
      <c r="N101" s="313"/>
      <c r="O101" s="67">
        <f t="shared" si="46"/>
        <v>0</v>
      </c>
      <c r="P101" s="313"/>
      <c r="Q101" s="313"/>
      <c r="R101" s="126">
        <f t="shared" si="47"/>
        <v>0</v>
      </c>
      <c r="S101" s="13"/>
      <c r="T101" s="438" t="str">
        <f t="shared" si="36"/>
        <v/>
      </c>
      <c r="U101" s="438" t="str">
        <f t="shared" si="37"/>
        <v/>
      </c>
    </row>
    <row r="102" spans="1:21" ht="21.95" customHeight="1" x14ac:dyDescent="0.15">
      <c r="A102" s="64"/>
      <c r="B102" s="124">
        <f t="shared" si="41"/>
        <v>0</v>
      </c>
      <c r="C102" s="124">
        <f t="shared" si="42"/>
        <v>0</v>
      </c>
      <c r="D102" s="125">
        <f t="shared" si="43"/>
        <v>0</v>
      </c>
      <c r="E102" s="312"/>
      <c r="F102" s="312"/>
      <c r="G102" s="67">
        <f t="shared" si="44"/>
        <v>0</v>
      </c>
      <c r="H102" s="312"/>
      <c r="I102" s="312"/>
      <c r="J102" s="68">
        <f t="shared" si="45"/>
        <v>0</v>
      </c>
      <c r="K102" s="44"/>
      <c r="L102" s="313"/>
      <c r="M102" s="313"/>
      <c r="N102" s="313"/>
      <c r="O102" s="67">
        <f t="shared" si="46"/>
        <v>0</v>
      </c>
      <c r="P102" s="313"/>
      <c r="Q102" s="313"/>
      <c r="R102" s="126">
        <f t="shared" si="47"/>
        <v>0</v>
      </c>
      <c r="S102" s="13"/>
      <c r="T102" s="438" t="str">
        <f t="shared" si="36"/>
        <v/>
      </c>
      <c r="U102" s="438" t="str">
        <f t="shared" si="37"/>
        <v/>
      </c>
    </row>
    <row r="103" spans="1:21" ht="21.95" customHeight="1" x14ac:dyDescent="0.15">
      <c r="A103" s="64"/>
      <c r="B103" s="124">
        <f t="shared" si="41"/>
        <v>0</v>
      </c>
      <c r="C103" s="124">
        <f t="shared" si="42"/>
        <v>0</v>
      </c>
      <c r="D103" s="125">
        <f t="shared" si="43"/>
        <v>0</v>
      </c>
      <c r="E103" s="312"/>
      <c r="F103" s="312"/>
      <c r="G103" s="67">
        <f t="shared" si="44"/>
        <v>0</v>
      </c>
      <c r="H103" s="312"/>
      <c r="I103" s="312"/>
      <c r="J103" s="68">
        <f t="shared" si="45"/>
        <v>0</v>
      </c>
      <c r="K103" s="44"/>
      <c r="L103" s="313"/>
      <c r="M103" s="313"/>
      <c r="N103" s="313"/>
      <c r="O103" s="67">
        <f t="shared" si="46"/>
        <v>0</v>
      </c>
      <c r="P103" s="313"/>
      <c r="Q103" s="313"/>
      <c r="R103" s="126">
        <f t="shared" si="47"/>
        <v>0</v>
      </c>
      <c r="S103" s="13"/>
      <c r="T103" s="438" t="str">
        <f t="shared" si="36"/>
        <v/>
      </c>
      <c r="U103" s="438" t="str">
        <f t="shared" si="37"/>
        <v/>
      </c>
    </row>
    <row r="104" spans="1:21" ht="21.95" customHeight="1" x14ac:dyDescent="0.15">
      <c r="A104" s="64"/>
      <c r="B104" s="124">
        <f t="shared" si="41"/>
        <v>0</v>
      </c>
      <c r="C104" s="124">
        <f t="shared" si="42"/>
        <v>0</v>
      </c>
      <c r="D104" s="125">
        <f t="shared" si="43"/>
        <v>0</v>
      </c>
      <c r="E104" s="312"/>
      <c r="F104" s="312"/>
      <c r="G104" s="67">
        <f t="shared" si="44"/>
        <v>0</v>
      </c>
      <c r="H104" s="312"/>
      <c r="I104" s="312"/>
      <c r="J104" s="68">
        <f t="shared" si="45"/>
        <v>0</v>
      </c>
      <c r="K104" s="44"/>
      <c r="L104" s="313"/>
      <c r="M104" s="313"/>
      <c r="N104" s="313"/>
      <c r="O104" s="67">
        <f t="shared" si="46"/>
        <v>0</v>
      </c>
      <c r="P104" s="313"/>
      <c r="Q104" s="313"/>
      <c r="R104" s="126">
        <f t="shared" si="47"/>
        <v>0</v>
      </c>
      <c r="S104" s="13"/>
      <c r="T104" s="438" t="str">
        <f t="shared" si="36"/>
        <v/>
      </c>
      <c r="U104" s="438" t="str">
        <f t="shared" si="37"/>
        <v/>
      </c>
    </row>
    <row r="105" spans="1:21" ht="21.95" customHeight="1" x14ac:dyDescent="0.15">
      <c r="A105" s="64"/>
      <c r="B105" s="124">
        <f t="shared" si="41"/>
        <v>0</v>
      </c>
      <c r="C105" s="124">
        <f t="shared" si="42"/>
        <v>0</v>
      </c>
      <c r="D105" s="125">
        <f t="shared" si="43"/>
        <v>0</v>
      </c>
      <c r="E105" s="312"/>
      <c r="F105" s="312"/>
      <c r="G105" s="67">
        <f t="shared" si="44"/>
        <v>0</v>
      </c>
      <c r="H105" s="312"/>
      <c r="I105" s="312"/>
      <c r="J105" s="68">
        <f t="shared" si="45"/>
        <v>0</v>
      </c>
      <c r="K105" s="44"/>
      <c r="L105" s="313"/>
      <c r="M105" s="313"/>
      <c r="N105" s="313"/>
      <c r="O105" s="67">
        <f t="shared" si="46"/>
        <v>0</v>
      </c>
      <c r="P105" s="313"/>
      <c r="Q105" s="313"/>
      <c r="R105" s="126">
        <f t="shared" si="47"/>
        <v>0</v>
      </c>
      <c r="S105" s="13"/>
      <c r="T105" s="438" t="str">
        <f t="shared" si="36"/>
        <v/>
      </c>
      <c r="U105" s="438" t="str">
        <f t="shared" si="37"/>
        <v/>
      </c>
    </row>
    <row r="106" spans="1:21" ht="21.95" customHeight="1" x14ac:dyDescent="0.15">
      <c r="A106" s="64"/>
      <c r="B106" s="124">
        <f t="shared" si="41"/>
        <v>0</v>
      </c>
      <c r="C106" s="124">
        <f t="shared" si="42"/>
        <v>0</v>
      </c>
      <c r="D106" s="125">
        <f t="shared" si="43"/>
        <v>0</v>
      </c>
      <c r="E106" s="312"/>
      <c r="F106" s="312"/>
      <c r="G106" s="67">
        <f t="shared" si="44"/>
        <v>0</v>
      </c>
      <c r="H106" s="312"/>
      <c r="I106" s="312"/>
      <c r="J106" s="68">
        <f t="shared" si="45"/>
        <v>0</v>
      </c>
      <c r="K106" s="44"/>
      <c r="L106" s="313"/>
      <c r="M106" s="313"/>
      <c r="N106" s="313"/>
      <c r="O106" s="67">
        <f t="shared" si="46"/>
        <v>0</v>
      </c>
      <c r="P106" s="313"/>
      <c r="Q106" s="313"/>
      <c r="R106" s="126">
        <f t="shared" si="47"/>
        <v>0</v>
      </c>
      <c r="S106" s="13"/>
      <c r="T106" s="438" t="str">
        <f t="shared" si="36"/>
        <v/>
      </c>
      <c r="U106" s="438" t="str">
        <f t="shared" si="37"/>
        <v/>
      </c>
    </row>
    <row r="107" spans="1:21" ht="21.95" customHeight="1" thickBot="1" x14ac:dyDescent="0.2">
      <c r="A107" s="66"/>
      <c r="B107" s="174">
        <f t="shared" si="41"/>
        <v>0</v>
      </c>
      <c r="C107" s="174">
        <f t="shared" si="42"/>
        <v>0</v>
      </c>
      <c r="D107" s="175">
        <f t="shared" si="43"/>
        <v>0</v>
      </c>
      <c r="E107" s="127"/>
      <c r="F107" s="127"/>
      <c r="G107" s="173">
        <f t="shared" si="44"/>
        <v>0</v>
      </c>
      <c r="H107" s="127"/>
      <c r="I107" s="127"/>
      <c r="J107" s="185">
        <f t="shared" si="45"/>
        <v>0</v>
      </c>
      <c r="K107" s="128"/>
      <c r="L107" s="42"/>
      <c r="M107" s="42"/>
      <c r="N107" s="42"/>
      <c r="O107" s="173">
        <f t="shared" si="46"/>
        <v>0</v>
      </c>
      <c r="P107" s="42"/>
      <c r="Q107" s="42"/>
      <c r="R107" s="189">
        <f t="shared" si="47"/>
        <v>0</v>
      </c>
      <c r="S107" s="13"/>
      <c r="T107" s="438" t="str">
        <f t="shared" si="36"/>
        <v/>
      </c>
      <c r="U107" s="438" t="str">
        <f t="shared" si="37"/>
        <v/>
      </c>
    </row>
    <row r="110" spans="1:21" ht="21.95" customHeight="1" x14ac:dyDescent="0.15"/>
    <row r="111" spans="1:21" ht="21.95" customHeight="1" thickBot="1" x14ac:dyDescent="0.2">
      <c r="A111" s="541" t="s">
        <v>67</v>
      </c>
      <c r="B111" s="541"/>
      <c r="C111" s="541"/>
      <c r="D111" s="541"/>
      <c r="E111" s="541"/>
      <c r="F111" s="541"/>
      <c r="G111" s="541"/>
      <c r="I111" s="4"/>
    </row>
    <row r="112" spans="1:21" ht="21.95" customHeight="1" x14ac:dyDescent="0.15">
      <c r="A112" s="552" t="s">
        <v>224</v>
      </c>
      <c r="B112" s="550" t="s">
        <v>21</v>
      </c>
      <c r="C112" s="550"/>
      <c r="D112" s="550"/>
      <c r="E112" s="550"/>
      <c r="F112" s="550"/>
      <c r="G112" s="550"/>
      <c r="H112" s="550"/>
      <c r="I112" s="599"/>
      <c r="J112" s="592" t="s">
        <v>19</v>
      </c>
      <c r="K112" s="593"/>
      <c r="L112" s="593"/>
      <c r="M112" s="593"/>
      <c r="N112" s="593"/>
      <c r="O112" s="593"/>
      <c r="P112" s="593"/>
      <c r="Q112" s="594"/>
    </row>
    <row r="113" spans="1:20" ht="36.75" customHeight="1" thickBot="1" x14ac:dyDescent="0.2">
      <c r="A113" s="553"/>
      <c r="B113" s="327" t="s">
        <v>242</v>
      </c>
      <c r="C113" s="327" t="s">
        <v>196</v>
      </c>
      <c r="D113" s="327" t="s">
        <v>93</v>
      </c>
      <c r="E113" s="94" t="s">
        <v>83</v>
      </c>
      <c r="F113" s="129" t="s">
        <v>178</v>
      </c>
      <c r="G113" s="129" t="s">
        <v>177</v>
      </c>
      <c r="H113" s="129" t="s">
        <v>45</v>
      </c>
      <c r="I113" s="130" t="s">
        <v>158</v>
      </c>
      <c r="J113" s="329" t="s">
        <v>242</v>
      </c>
      <c r="K113" s="327" t="s">
        <v>196</v>
      </c>
      <c r="L113" s="327" t="s">
        <v>93</v>
      </c>
      <c r="M113" s="94" t="s">
        <v>83</v>
      </c>
      <c r="N113" s="129" t="s">
        <v>178</v>
      </c>
      <c r="O113" s="129" t="s">
        <v>177</v>
      </c>
      <c r="P113" s="129" t="s">
        <v>45</v>
      </c>
      <c r="Q113" s="130" t="s">
        <v>158</v>
      </c>
      <c r="T113" s="432" t="s">
        <v>357</v>
      </c>
    </row>
    <row r="114" spans="1:20" ht="21.95" customHeight="1" thickTop="1" x14ac:dyDescent="0.15">
      <c r="A114" s="61" t="s">
        <v>243</v>
      </c>
      <c r="B114" s="62">
        <f t="shared" ref="B114:B128" si="48">SUM(C114:I114)</f>
        <v>0</v>
      </c>
      <c r="C114" s="62">
        <f t="shared" ref="C114:I114" si="49">SUM(C115:C144)</f>
        <v>0</v>
      </c>
      <c r="D114" s="62">
        <f t="shared" si="49"/>
        <v>0</v>
      </c>
      <c r="E114" s="62">
        <f t="shared" si="49"/>
        <v>0</v>
      </c>
      <c r="F114" s="62">
        <f t="shared" si="49"/>
        <v>0</v>
      </c>
      <c r="G114" s="62">
        <f t="shared" si="49"/>
        <v>0</v>
      </c>
      <c r="H114" s="62">
        <f t="shared" si="49"/>
        <v>0</v>
      </c>
      <c r="I114" s="62">
        <f t="shared" si="49"/>
        <v>0</v>
      </c>
      <c r="J114" s="96">
        <f t="shared" ref="J114:J128" si="50">SUM(K114:Q114)</f>
        <v>0</v>
      </c>
      <c r="K114" s="62">
        <f t="shared" ref="K114:Q114" si="51">SUM(K115:K144)</f>
        <v>0</v>
      </c>
      <c r="L114" s="62">
        <f t="shared" si="51"/>
        <v>0</v>
      </c>
      <c r="M114" s="62">
        <f t="shared" si="51"/>
        <v>0</v>
      </c>
      <c r="N114" s="62">
        <f t="shared" si="51"/>
        <v>0</v>
      </c>
      <c r="O114" s="62">
        <f t="shared" si="51"/>
        <v>0</v>
      </c>
      <c r="P114" s="62">
        <f t="shared" si="51"/>
        <v>0</v>
      </c>
      <c r="Q114" s="63">
        <f t="shared" si="51"/>
        <v>0</v>
      </c>
      <c r="R114" s="13"/>
      <c r="S114" s="13"/>
      <c r="T114" s="438" t="str">
        <f>IF(K77=J114,"","오류")</f>
        <v/>
      </c>
    </row>
    <row r="115" spans="1:20" ht="21.95" customHeight="1" x14ac:dyDescent="0.15">
      <c r="A115" s="64" t="s">
        <v>395</v>
      </c>
      <c r="B115" s="65">
        <f t="shared" si="48"/>
        <v>0</v>
      </c>
      <c r="C115" s="312">
        <v>0</v>
      </c>
      <c r="D115" s="312">
        <v>0</v>
      </c>
      <c r="E115" s="312">
        <v>0</v>
      </c>
      <c r="F115" s="312">
        <v>0</v>
      </c>
      <c r="G115" s="312">
        <v>0</v>
      </c>
      <c r="H115" s="312">
        <v>0</v>
      </c>
      <c r="I115" s="43">
        <v>0</v>
      </c>
      <c r="J115" s="100">
        <f t="shared" si="50"/>
        <v>0</v>
      </c>
      <c r="K115" s="312">
        <v>0</v>
      </c>
      <c r="L115" s="312">
        <v>0</v>
      </c>
      <c r="M115" s="312">
        <v>0</v>
      </c>
      <c r="N115" s="312">
        <v>0</v>
      </c>
      <c r="O115" s="312">
        <v>0</v>
      </c>
      <c r="P115" s="312">
        <v>0</v>
      </c>
      <c r="Q115" s="314">
        <v>0</v>
      </c>
      <c r="R115" s="13"/>
      <c r="S115" s="13"/>
      <c r="T115" s="438" t="str">
        <f t="shared" ref="T115:T144" si="52">IF(K78=J115,"","오류")</f>
        <v/>
      </c>
    </row>
    <row r="116" spans="1:20" ht="21.95" customHeight="1" x14ac:dyDescent="0.15">
      <c r="A116" s="64" t="s">
        <v>396</v>
      </c>
      <c r="B116" s="65">
        <f t="shared" si="48"/>
        <v>0</v>
      </c>
      <c r="C116" s="312">
        <v>0</v>
      </c>
      <c r="D116" s="312">
        <v>0</v>
      </c>
      <c r="E116" s="312">
        <v>0</v>
      </c>
      <c r="F116" s="312">
        <v>0</v>
      </c>
      <c r="G116" s="312">
        <v>0</v>
      </c>
      <c r="H116" s="312">
        <v>0</v>
      </c>
      <c r="I116" s="43">
        <v>0</v>
      </c>
      <c r="J116" s="100">
        <f t="shared" si="50"/>
        <v>0</v>
      </c>
      <c r="K116" s="312">
        <v>0</v>
      </c>
      <c r="L116" s="312">
        <v>0</v>
      </c>
      <c r="M116" s="312">
        <v>0</v>
      </c>
      <c r="N116" s="312">
        <v>0</v>
      </c>
      <c r="O116" s="312">
        <v>0</v>
      </c>
      <c r="P116" s="312">
        <v>0</v>
      </c>
      <c r="Q116" s="314">
        <v>0</v>
      </c>
      <c r="R116" s="171"/>
      <c r="S116" s="13"/>
      <c r="T116" s="438" t="str">
        <f t="shared" si="52"/>
        <v/>
      </c>
    </row>
    <row r="117" spans="1:20" ht="21.95" customHeight="1" x14ac:dyDescent="0.15">
      <c r="A117" s="64" t="s">
        <v>397</v>
      </c>
      <c r="B117" s="65">
        <f t="shared" si="48"/>
        <v>0</v>
      </c>
      <c r="C117" s="312">
        <v>0</v>
      </c>
      <c r="D117" s="312">
        <v>0</v>
      </c>
      <c r="E117" s="312">
        <v>0</v>
      </c>
      <c r="F117" s="312">
        <v>0</v>
      </c>
      <c r="G117" s="312">
        <v>0</v>
      </c>
      <c r="H117" s="312">
        <v>0</v>
      </c>
      <c r="I117" s="43">
        <v>0</v>
      </c>
      <c r="J117" s="100">
        <f t="shared" si="50"/>
        <v>0</v>
      </c>
      <c r="K117" s="312">
        <v>0</v>
      </c>
      <c r="L117" s="312">
        <v>0</v>
      </c>
      <c r="M117" s="312">
        <v>0</v>
      </c>
      <c r="N117" s="312">
        <v>0</v>
      </c>
      <c r="O117" s="312">
        <v>0</v>
      </c>
      <c r="P117" s="312">
        <v>0</v>
      </c>
      <c r="Q117" s="314">
        <v>0</v>
      </c>
      <c r="R117" s="13"/>
      <c r="S117" s="13"/>
      <c r="T117" s="438" t="str">
        <f t="shared" si="52"/>
        <v/>
      </c>
    </row>
    <row r="118" spans="1:20" ht="21.95" customHeight="1" x14ac:dyDescent="0.15">
      <c r="A118" s="64" t="s">
        <v>398</v>
      </c>
      <c r="B118" s="65">
        <f t="shared" si="48"/>
        <v>0</v>
      </c>
      <c r="C118" s="312">
        <v>0</v>
      </c>
      <c r="D118" s="312">
        <v>0</v>
      </c>
      <c r="E118" s="312">
        <v>0</v>
      </c>
      <c r="F118" s="312">
        <v>0</v>
      </c>
      <c r="G118" s="312">
        <v>0</v>
      </c>
      <c r="H118" s="312">
        <v>0</v>
      </c>
      <c r="I118" s="43">
        <v>0</v>
      </c>
      <c r="J118" s="100">
        <f t="shared" si="50"/>
        <v>0</v>
      </c>
      <c r="K118" s="312">
        <v>0</v>
      </c>
      <c r="L118" s="312">
        <v>0</v>
      </c>
      <c r="M118" s="312">
        <v>0</v>
      </c>
      <c r="N118" s="312">
        <v>0</v>
      </c>
      <c r="O118" s="312">
        <v>0</v>
      </c>
      <c r="P118" s="312">
        <v>0</v>
      </c>
      <c r="Q118" s="314">
        <v>0</v>
      </c>
      <c r="R118" s="13"/>
      <c r="S118" s="13"/>
      <c r="T118" s="438" t="str">
        <f t="shared" si="52"/>
        <v/>
      </c>
    </row>
    <row r="119" spans="1:20" ht="21.95" customHeight="1" x14ac:dyDescent="0.15">
      <c r="A119" s="64" t="s">
        <v>399</v>
      </c>
      <c r="B119" s="65">
        <f t="shared" si="48"/>
        <v>0</v>
      </c>
      <c r="C119" s="312">
        <v>0</v>
      </c>
      <c r="D119" s="312">
        <v>0</v>
      </c>
      <c r="E119" s="312">
        <v>0</v>
      </c>
      <c r="F119" s="312">
        <v>0</v>
      </c>
      <c r="G119" s="312">
        <v>0</v>
      </c>
      <c r="H119" s="312">
        <v>0</v>
      </c>
      <c r="I119" s="43">
        <v>0</v>
      </c>
      <c r="J119" s="100">
        <f t="shared" si="50"/>
        <v>0</v>
      </c>
      <c r="K119" s="312">
        <v>0</v>
      </c>
      <c r="L119" s="312">
        <v>0</v>
      </c>
      <c r="M119" s="312">
        <v>0</v>
      </c>
      <c r="N119" s="312">
        <v>0</v>
      </c>
      <c r="O119" s="312">
        <v>0</v>
      </c>
      <c r="P119" s="312">
        <v>0</v>
      </c>
      <c r="Q119" s="314">
        <v>0</v>
      </c>
      <c r="R119" s="13"/>
      <c r="S119" s="13"/>
      <c r="T119" s="438" t="str">
        <f t="shared" si="52"/>
        <v/>
      </c>
    </row>
    <row r="120" spans="1:20" ht="21.95" customHeight="1" x14ac:dyDescent="0.15">
      <c r="A120" s="64" t="s">
        <v>400</v>
      </c>
      <c r="B120" s="65">
        <f t="shared" si="48"/>
        <v>0</v>
      </c>
      <c r="C120" s="312">
        <v>0</v>
      </c>
      <c r="D120" s="312">
        <v>0</v>
      </c>
      <c r="E120" s="312">
        <v>0</v>
      </c>
      <c r="F120" s="312">
        <v>0</v>
      </c>
      <c r="G120" s="312">
        <v>0</v>
      </c>
      <c r="H120" s="312">
        <v>0</v>
      </c>
      <c r="I120" s="43">
        <v>0</v>
      </c>
      <c r="J120" s="100">
        <f t="shared" si="50"/>
        <v>0</v>
      </c>
      <c r="K120" s="312">
        <v>0</v>
      </c>
      <c r="L120" s="312">
        <v>0</v>
      </c>
      <c r="M120" s="312">
        <v>0</v>
      </c>
      <c r="N120" s="312">
        <v>0</v>
      </c>
      <c r="O120" s="312">
        <v>0</v>
      </c>
      <c r="P120" s="312">
        <v>0</v>
      </c>
      <c r="Q120" s="314">
        <v>0</v>
      </c>
      <c r="R120" s="13"/>
      <c r="S120" s="13"/>
      <c r="T120" s="438" t="str">
        <f t="shared" si="52"/>
        <v/>
      </c>
    </row>
    <row r="121" spans="1:20" ht="21.95" customHeight="1" x14ac:dyDescent="0.15">
      <c r="A121" s="64" t="s">
        <v>401</v>
      </c>
      <c r="B121" s="65">
        <f t="shared" si="48"/>
        <v>0</v>
      </c>
      <c r="C121" s="312">
        <v>0</v>
      </c>
      <c r="D121" s="312">
        <v>0</v>
      </c>
      <c r="E121" s="312">
        <v>0</v>
      </c>
      <c r="F121" s="312">
        <v>0</v>
      </c>
      <c r="G121" s="312">
        <v>0</v>
      </c>
      <c r="H121" s="312">
        <v>0</v>
      </c>
      <c r="I121" s="43">
        <v>0</v>
      </c>
      <c r="J121" s="100">
        <f t="shared" si="50"/>
        <v>0</v>
      </c>
      <c r="K121" s="312">
        <v>0</v>
      </c>
      <c r="L121" s="312">
        <v>0</v>
      </c>
      <c r="M121" s="312">
        <v>0</v>
      </c>
      <c r="N121" s="312">
        <v>0</v>
      </c>
      <c r="O121" s="312">
        <v>0</v>
      </c>
      <c r="P121" s="312">
        <v>0</v>
      </c>
      <c r="Q121" s="314">
        <v>0</v>
      </c>
      <c r="R121" s="13"/>
      <c r="S121" s="13"/>
      <c r="T121" s="438" t="str">
        <f t="shared" si="52"/>
        <v/>
      </c>
    </row>
    <row r="122" spans="1:20" ht="21.95" customHeight="1" x14ac:dyDescent="0.15">
      <c r="A122" s="64" t="s">
        <v>402</v>
      </c>
      <c r="B122" s="65">
        <f t="shared" si="48"/>
        <v>0</v>
      </c>
      <c r="C122" s="312">
        <v>0</v>
      </c>
      <c r="D122" s="312">
        <v>0</v>
      </c>
      <c r="E122" s="312">
        <v>0</v>
      </c>
      <c r="F122" s="312">
        <v>0</v>
      </c>
      <c r="G122" s="312">
        <v>0</v>
      </c>
      <c r="H122" s="312">
        <v>0</v>
      </c>
      <c r="I122" s="43">
        <v>0</v>
      </c>
      <c r="J122" s="100">
        <f t="shared" si="50"/>
        <v>0</v>
      </c>
      <c r="K122" s="312">
        <v>0</v>
      </c>
      <c r="L122" s="312">
        <v>0</v>
      </c>
      <c r="M122" s="312">
        <v>0</v>
      </c>
      <c r="N122" s="312">
        <v>0</v>
      </c>
      <c r="O122" s="312">
        <v>0</v>
      </c>
      <c r="P122" s="312">
        <v>0</v>
      </c>
      <c r="Q122" s="314">
        <v>0</v>
      </c>
      <c r="R122" s="13"/>
      <c r="S122" s="13"/>
      <c r="T122" s="438" t="str">
        <f t="shared" si="52"/>
        <v/>
      </c>
    </row>
    <row r="123" spans="1:20" ht="21.95" customHeight="1" x14ac:dyDescent="0.15">
      <c r="A123" s="64" t="s">
        <v>403</v>
      </c>
      <c r="B123" s="65">
        <f t="shared" si="48"/>
        <v>0</v>
      </c>
      <c r="C123" s="312">
        <v>0</v>
      </c>
      <c r="D123" s="312">
        <v>0</v>
      </c>
      <c r="E123" s="312">
        <v>0</v>
      </c>
      <c r="F123" s="312">
        <v>0</v>
      </c>
      <c r="G123" s="312">
        <v>0</v>
      </c>
      <c r="H123" s="312">
        <v>0</v>
      </c>
      <c r="I123" s="43">
        <v>0</v>
      </c>
      <c r="J123" s="100">
        <f t="shared" si="50"/>
        <v>0</v>
      </c>
      <c r="K123" s="312">
        <v>0</v>
      </c>
      <c r="L123" s="312">
        <v>0</v>
      </c>
      <c r="M123" s="312">
        <v>0</v>
      </c>
      <c r="N123" s="312">
        <v>0</v>
      </c>
      <c r="O123" s="312">
        <v>0</v>
      </c>
      <c r="P123" s="312">
        <v>0</v>
      </c>
      <c r="Q123" s="314">
        <v>0</v>
      </c>
      <c r="R123" s="13"/>
      <c r="S123" s="13"/>
      <c r="T123" s="438" t="str">
        <f t="shared" si="52"/>
        <v/>
      </c>
    </row>
    <row r="124" spans="1:20" ht="21.95" customHeight="1" x14ac:dyDescent="0.15">
      <c r="A124" s="64" t="s">
        <v>404</v>
      </c>
      <c r="B124" s="65">
        <f t="shared" si="48"/>
        <v>0</v>
      </c>
      <c r="C124" s="312">
        <v>0</v>
      </c>
      <c r="D124" s="312">
        <v>0</v>
      </c>
      <c r="E124" s="312">
        <v>0</v>
      </c>
      <c r="F124" s="312">
        <v>0</v>
      </c>
      <c r="G124" s="312">
        <v>0</v>
      </c>
      <c r="H124" s="312">
        <v>0</v>
      </c>
      <c r="I124" s="43">
        <v>0</v>
      </c>
      <c r="J124" s="100">
        <f t="shared" si="50"/>
        <v>0</v>
      </c>
      <c r="K124" s="312">
        <v>0</v>
      </c>
      <c r="L124" s="312">
        <v>0</v>
      </c>
      <c r="M124" s="312">
        <v>0</v>
      </c>
      <c r="N124" s="312">
        <v>0</v>
      </c>
      <c r="O124" s="312">
        <v>0</v>
      </c>
      <c r="P124" s="312">
        <v>0</v>
      </c>
      <c r="Q124" s="314">
        <v>0</v>
      </c>
      <c r="R124" s="13"/>
      <c r="S124" s="13"/>
      <c r="T124" s="438" t="str">
        <f t="shared" si="52"/>
        <v/>
      </c>
    </row>
    <row r="125" spans="1:20" ht="21.95" customHeight="1" x14ac:dyDescent="0.15">
      <c r="A125" s="64" t="s">
        <v>405</v>
      </c>
      <c r="B125" s="65">
        <f t="shared" si="48"/>
        <v>0</v>
      </c>
      <c r="C125" s="312">
        <v>0</v>
      </c>
      <c r="D125" s="312">
        <v>0</v>
      </c>
      <c r="E125" s="312">
        <v>0</v>
      </c>
      <c r="F125" s="312">
        <v>0</v>
      </c>
      <c r="G125" s="312">
        <v>0</v>
      </c>
      <c r="H125" s="312">
        <v>0</v>
      </c>
      <c r="I125" s="43">
        <v>0</v>
      </c>
      <c r="J125" s="100">
        <f t="shared" si="50"/>
        <v>0</v>
      </c>
      <c r="K125" s="312">
        <v>0</v>
      </c>
      <c r="L125" s="312">
        <v>0</v>
      </c>
      <c r="M125" s="312">
        <v>0</v>
      </c>
      <c r="N125" s="312">
        <v>0</v>
      </c>
      <c r="O125" s="312">
        <v>0</v>
      </c>
      <c r="P125" s="312">
        <v>0</v>
      </c>
      <c r="Q125" s="314">
        <v>0</v>
      </c>
      <c r="R125" s="13"/>
      <c r="S125" s="13"/>
      <c r="T125" s="438" t="str">
        <f t="shared" si="52"/>
        <v/>
      </c>
    </row>
    <row r="126" spans="1:20" ht="21.95" customHeight="1" x14ac:dyDescent="0.15">
      <c r="A126" s="64"/>
      <c r="B126" s="65">
        <f t="shared" si="48"/>
        <v>0</v>
      </c>
      <c r="C126" s="313"/>
      <c r="D126" s="313"/>
      <c r="E126" s="313"/>
      <c r="F126" s="313"/>
      <c r="G126" s="313"/>
      <c r="H126" s="313"/>
      <c r="I126" s="52"/>
      <c r="J126" s="100">
        <f t="shared" si="50"/>
        <v>0</v>
      </c>
      <c r="K126" s="313"/>
      <c r="L126" s="313"/>
      <c r="M126" s="313"/>
      <c r="N126" s="313"/>
      <c r="O126" s="313"/>
      <c r="P126" s="313"/>
      <c r="Q126" s="54"/>
      <c r="R126" s="13"/>
      <c r="S126" s="13"/>
      <c r="T126" s="438" t="str">
        <f t="shared" si="52"/>
        <v/>
      </c>
    </row>
    <row r="127" spans="1:20" ht="21.95" customHeight="1" x14ac:dyDescent="0.15">
      <c r="A127" s="64"/>
      <c r="B127" s="65">
        <f t="shared" si="48"/>
        <v>0</v>
      </c>
      <c r="C127" s="313"/>
      <c r="D127" s="313"/>
      <c r="E127" s="313"/>
      <c r="F127" s="313"/>
      <c r="G127" s="313"/>
      <c r="H127" s="313"/>
      <c r="I127" s="52"/>
      <c r="J127" s="100">
        <f t="shared" si="50"/>
        <v>0</v>
      </c>
      <c r="K127" s="313"/>
      <c r="L127" s="313"/>
      <c r="M127" s="313"/>
      <c r="N127" s="313"/>
      <c r="O127" s="313"/>
      <c r="P127" s="313"/>
      <c r="Q127" s="54"/>
      <c r="R127" s="13"/>
      <c r="S127" s="13"/>
      <c r="T127" s="438" t="str">
        <f t="shared" si="52"/>
        <v/>
      </c>
    </row>
    <row r="128" spans="1:20" ht="21.95" customHeight="1" x14ac:dyDescent="0.15">
      <c r="A128" s="64"/>
      <c r="B128" s="65">
        <f t="shared" si="48"/>
        <v>0</v>
      </c>
      <c r="C128" s="313"/>
      <c r="D128" s="313"/>
      <c r="E128" s="313"/>
      <c r="F128" s="313"/>
      <c r="G128" s="313"/>
      <c r="H128" s="313"/>
      <c r="I128" s="52"/>
      <c r="J128" s="100">
        <f t="shared" si="50"/>
        <v>0</v>
      </c>
      <c r="K128" s="313"/>
      <c r="L128" s="313"/>
      <c r="M128" s="313"/>
      <c r="N128" s="313"/>
      <c r="O128" s="313"/>
      <c r="P128" s="313"/>
      <c r="Q128" s="54"/>
      <c r="R128" s="13"/>
      <c r="S128" s="13"/>
      <c r="T128" s="438" t="str">
        <f t="shared" si="52"/>
        <v/>
      </c>
    </row>
    <row r="129" spans="1:20" ht="21.95" customHeight="1" x14ac:dyDescent="0.15">
      <c r="A129" s="64"/>
      <c r="B129" s="65">
        <f t="shared" ref="B129:B144" si="53">SUM(C129:I129)</f>
        <v>0</v>
      </c>
      <c r="C129" s="313"/>
      <c r="D129" s="313"/>
      <c r="E129" s="313"/>
      <c r="F129" s="313"/>
      <c r="G129" s="313"/>
      <c r="H129" s="313"/>
      <c r="I129" s="52"/>
      <c r="J129" s="100">
        <f t="shared" ref="J129:J144" si="54">SUM(K129:Q129)</f>
        <v>0</v>
      </c>
      <c r="K129" s="313"/>
      <c r="L129" s="313"/>
      <c r="M129" s="313"/>
      <c r="N129" s="313"/>
      <c r="O129" s="313"/>
      <c r="P129" s="313"/>
      <c r="Q129" s="54"/>
      <c r="R129" s="13"/>
      <c r="S129" s="13"/>
      <c r="T129" s="438" t="str">
        <f t="shared" si="52"/>
        <v/>
      </c>
    </row>
    <row r="130" spans="1:20" ht="21.95" customHeight="1" x14ac:dyDescent="0.15">
      <c r="A130" s="64"/>
      <c r="B130" s="65">
        <f t="shared" si="53"/>
        <v>0</v>
      </c>
      <c r="C130" s="313"/>
      <c r="D130" s="313"/>
      <c r="E130" s="313"/>
      <c r="F130" s="313"/>
      <c r="G130" s="313"/>
      <c r="H130" s="313"/>
      <c r="I130" s="52"/>
      <c r="J130" s="100">
        <f t="shared" si="54"/>
        <v>0</v>
      </c>
      <c r="K130" s="313"/>
      <c r="L130" s="313"/>
      <c r="M130" s="313"/>
      <c r="N130" s="313"/>
      <c r="O130" s="313"/>
      <c r="P130" s="313"/>
      <c r="Q130" s="54"/>
      <c r="R130" s="13"/>
      <c r="S130" s="13"/>
      <c r="T130" s="438" t="str">
        <f t="shared" si="52"/>
        <v/>
      </c>
    </row>
    <row r="131" spans="1:20" ht="21.95" customHeight="1" x14ac:dyDescent="0.15">
      <c r="A131" s="64"/>
      <c r="B131" s="65">
        <f t="shared" si="53"/>
        <v>0</v>
      </c>
      <c r="C131" s="313"/>
      <c r="D131" s="313"/>
      <c r="E131" s="313"/>
      <c r="F131" s="313"/>
      <c r="G131" s="313"/>
      <c r="H131" s="313"/>
      <c r="I131" s="52"/>
      <c r="J131" s="100">
        <f t="shared" si="54"/>
        <v>0</v>
      </c>
      <c r="K131" s="313"/>
      <c r="L131" s="313"/>
      <c r="M131" s="313"/>
      <c r="N131" s="313"/>
      <c r="O131" s="313"/>
      <c r="P131" s="313"/>
      <c r="Q131" s="54"/>
      <c r="R131" s="13"/>
      <c r="S131" s="13"/>
      <c r="T131" s="438" t="str">
        <f t="shared" si="52"/>
        <v/>
      </c>
    </row>
    <row r="132" spans="1:20" ht="21.95" customHeight="1" x14ac:dyDescent="0.15">
      <c r="A132" s="64"/>
      <c r="B132" s="65">
        <f t="shared" si="53"/>
        <v>0</v>
      </c>
      <c r="C132" s="313"/>
      <c r="D132" s="313"/>
      <c r="E132" s="313"/>
      <c r="F132" s="313"/>
      <c r="G132" s="313"/>
      <c r="H132" s="313"/>
      <c r="I132" s="52"/>
      <c r="J132" s="100">
        <f t="shared" si="54"/>
        <v>0</v>
      </c>
      <c r="K132" s="313"/>
      <c r="L132" s="313"/>
      <c r="M132" s="313"/>
      <c r="N132" s="313"/>
      <c r="O132" s="313"/>
      <c r="P132" s="313"/>
      <c r="Q132" s="54"/>
      <c r="R132" s="13"/>
      <c r="S132" s="13"/>
      <c r="T132" s="438" t="str">
        <f t="shared" si="52"/>
        <v/>
      </c>
    </row>
    <row r="133" spans="1:20" ht="21.95" customHeight="1" x14ac:dyDescent="0.15">
      <c r="A133" s="64"/>
      <c r="B133" s="65">
        <f t="shared" si="53"/>
        <v>0</v>
      </c>
      <c r="C133" s="313"/>
      <c r="D133" s="313"/>
      <c r="E133" s="313"/>
      <c r="F133" s="313"/>
      <c r="G133" s="313"/>
      <c r="H133" s="313"/>
      <c r="I133" s="52"/>
      <c r="J133" s="100">
        <f t="shared" si="54"/>
        <v>0</v>
      </c>
      <c r="K133" s="313"/>
      <c r="L133" s="313"/>
      <c r="M133" s="313"/>
      <c r="N133" s="313"/>
      <c r="O133" s="313"/>
      <c r="P133" s="313"/>
      <c r="Q133" s="54"/>
      <c r="R133" s="13"/>
      <c r="S133" s="13"/>
      <c r="T133" s="438" t="str">
        <f t="shared" si="52"/>
        <v/>
      </c>
    </row>
    <row r="134" spans="1:20" ht="21.95" customHeight="1" x14ac:dyDescent="0.15">
      <c r="A134" s="64"/>
      <c r="B134" s="65">
        <f t="shared" si="53"/>
        <v>0</v>
      </c>
      <c r="C134" s="313"/>
      <c r="D134" s="313"/>
      <c r="E134" s="313"/>
      <c r="F134" s="313"/>
      <c r="G134" s="313"/>
      <c r="H134" s="313"/>
      <c r="I134" s="52"/>
      <c r="J134" s="100">
        <f t="shared" si="54"/>
        <v>0</v>
      </c>
      <c r="K134" s="313"/>
      <c r="L134" s="313"/>
      <c r="M134" s="313"/>
      <c r="N134" s="313"/>
      <c r="O134" s="313"/>
      <c r="P134" s="313"/>
      <c r="Q134" s="54"/>
      <c r="R134" s="13"/>
      <c r="S134" s="13"/>
      <c r="T134" s="438" t="str">
        <f t="shared" si="52"/>
        <v/>
      </c>
    </row>
    <row r="135" spans="1:20" ht="21.95" customHeight="1" x14ac:dyDescent="0.15">
      <c r="A135" s="64"/>
      <c r="B135" s="65">
        <f t="shared" si="53"/>
        <v>0</v>
      </c>
      <c r="C135" s="313"/>
      <c r="D135" s="313"/>
      <c r="E135" s="313"/>
      <c r="F135" s="313"/>
      <c r="G135" s="313"/>
      <c r="H135" s="313"/>
      <c r="I135" s="52"/>
      <c r="J135" s="100">
        <f t="shared" si="54"/>
        <v>0</v>
      </c>
      <c r="K135" s="313"/>
      <c r="L135" s="313"/>
      <c r="M135" s="313"/>
      <c r="N135" s="313"/>
      <c r="O135" s="313"/>
      <c r="P135" s="313"/>
      <c r="Q135" s="54"/>
      <c r="R135" s="13"/>
      <c r="S135" s="13"/>
      <c r="T135" s="438" t="str">
        <f t="shared" si="52"/>
        <v/>
      </c>
    </row>
    <row r="136" spans="1:20" ht="21.95" customHeight="1" x14ac:dyDescent="0.15">
      <c r="A136" s="64"/>
      <c r="B136" s="65">
        <f t="shared" si="53"/>
        <v>0</v>
      </c>
      <c r="C136" s="313"/>
      <c r="D136" s="313"/>
      <c r="E136" s="313"/>
      <c r="F136" s="313"/>
      <c r="G136" s="313"/>
      <c r="H136" s="313"/>
      <c r="I136" s="52"/>
      <c r="J136" s="100">
        <f t="shared" si="54"/>
        <v>0</v>
      </c>
      <c r="K136" s="313"/>
      <c r="L136" s="313"/>
      <c r="M136" s="313"/>
      <c r="N136" s="313"/>
      <c r="O136" s="313"/>
      <c r="P136" s="313"/>
      <c r="Q136" s="54"/>
      <c r="R136" s="13"/>
      <c r="S136" s="13"/>
      <c r="T136" s="438" t="str">
        <f t="shared" si="52"/>
        <v/>
      </c>
    </row>
    <row r="137" spans="1:20" ht="21.95" customHeight="1" x14ac:dyDescent="0.15">
      <c r="A137" s="64"/>
      <c r="B137" s="65">
        <f t="shared" si="53"/>
        <v>0</v>
      </c>
      <c r="C137" s="313"/>
      <c r="D137" s="313"/>
      <c r="E137" s="313"/>
      <c r="F137" s="313"/>
      <c r="G137" s="313"/>
      <c r="H137" s="313"/>
      <c r="I137" s="52"/>
      <c r="J137" s="100">
        <f t="shared" si="54"/>
        <v>0</v>
      </c>
      <c r="K137" s="313"/>
      <c r="L137" s="313"/>
      <c r="M137" s="313"/>
      <c r="N137" s="313"/>
      <c r="O137" s="313"/>
      <c r="P137" s="313"/>
      <c r="Q137" s="54"/>
      <c r="R137" s="13"/>
      <c r="S137" s="13"/>
      <c r="T137" s="438" t="str">
        <f t="shared" si="52"/>
        <v/>
      </c>
    </row>
    <row r="138" spans="1:20" ht="21.95" customHeight="1" x14ac:dyDescent="0.15">
      <c r="A138" s="64"/>
      <c r="B138" s="65">
        <f t="shared" si="53"/>
        <v>0</v>
      </c>
      <c r="C138" s="313"/>
      <c r="D138" s="313"/>
      <c r="E138" s="313"/>
      <c r="F138" s="313"/>
      <c r="G138" s="313"/>
      <c r="H138" s="313"/>
      <c r="I138" s="52"/>
      <c r="J138" s="100">
        <f t="shared" si="54"/>
        <v>0</v>
      </c>
      <c r="K138" s="313"/>
      <c r="L138" s="313"/>
      <c r="M138" s="313"/>
      <c r="N138" s="313"/>
      <c r="O138" s="313"/>
      <c r="P138" s="313"/>
      <c r="Q138" s="54"/>
      <c r="R138" s="13"/>
      <c r="S138" s="13"/>
      <c r="T138" s="438" t="str">
        <f t="shared" si="52"/>
        <v/>
      </c>
    </row>
    <row r="139" spans="1:20" ht="21.95" customHeight="1" x14ac:dyDescent="0.15">
      <c r="A139" s="64"/>
      <c r="B139" s="65">
        <f t="shared" si="53"/>
        <v>0</v>
      </c>
      <c r="C139" s="313"/>
      <c r="D139" s="313"/>
      <c r="E139" s="313"/>
      <c r="F139" s="313"/>
      <c r="G139" s="313"/>
      <c r="H139" s="313"/>
      <c r="I139" s="52"/>
      <c r="J139" s="100">
        <f t="shared" si="54"/>
        <v>0</v>
      </c>
      <c r="K139" s="313"/>
      <c r="L139" s="313"/>
      <c r="M139" s="313"/>
      <c r="N139" s="313"/>
      <c r="O139" s="313"/>
      <c r="P139" s="313"/>
      <c r="Q139" s="54"/>
      <c r="R139" s="13"/>
      <c r="S139" s="13"/>
      <c r="T139" s="438" t="str">
        <f t="shared" si="52"/>
        <v/>
      </c>
    </row>
    <row r="140" spans="1:20" ht="21.95" customHeight="1" x14ac:dyDescent="0.15">
      <c r="A140" s="64"/>
      <c r="B140" s="65">
        <f t="shared" si="53"/>
        <v>0</v>
      </c>
      <c r="C140" s="313"/>
      <c r="D140" s="313"/>
      <c r="E140" s="313"/>
      <c r="F140" s="313"/>
      <c r="G140" s="313"/>
      <c r="H140" s="313"/>
      <c r="I140" s="52"/>
      <c r="J140" s="100">
        <f t="shared" si="54"/>
        <v>0</v>
      </c>
      <c r="K140" s="313"/>
      <c r="L140" s="313"/>
      <c r="M140" s="313"/>
      <c r="N140" s="313"/>
      <c r="O140" s="313"/>
      <c r="P140" s="313"/>
      <c r="Q140" s="54"/>
      <c r="R140" s="13"/>
      <c r="S140" s="13"/>
      <c r="T140" s="438" t="str">
        <f t="shared" si="52"/>
        <v/>
      </c>
    </row>
    <row r="141" spans="1:20" ht="21.95" customHeight="1" x14ac:dyDescent="0.15">
      <c r="A141" s="64"/>
      <c r="B141" s="65">
        <f t="shared" si="53"/>
        <v>0</v>
      </c>
      <c r="C141" s="313"/>
      <c r="D141" s="313"/>
      <c r="E141" s="313"/>
      <c r="F141" s="313"/>
      <c r="G141" s="313"/>
      <c r="H141" s="313"/>
      <c r="I141" s="52"/>
      <c r="J141" s="100">
        <f t="shared" si="54"/>
        <v>0</v>
      </c>
      <c r="K141" s="313"/>
      <c r="L141" s="313"/>
      <c r="M141" s="313"/>
      <c r="N141" s="313"/>
      <c r="O141" s="313"/>
      <c r="P141" s="313"/>
      <c r="Q141" s="54"/>
      <c r="R141" s="13"/>
      <c r="S141" s="13"/>
      <c r="T141" s="438" t="str">
        <f t="shared" si="52"/>
        <v/>
      </c>
    </row>
    <row r="142" spans="1:20" ht="21.95" customHeight="1" x14ac:dyDescent="0.15">
      <c r="A142" s="64"/>
      <c r="B142" s="65">
        <f t="shared" si="53"/>
        <v>0</v>
      </c>
      <c r="C142" s="313"/>
      <c r="D142" s="313"/>
      <c r="E142" s="313"/>
      <c r="F142" s="313"/>
      <c r="G142" s="313"/>
      <c r="H142" s="313"/>
      <c r="I142" s="52"/>
      <c r="J142" s="100">
        <f t="shared" si="54"/>
        <v>0</v>
      </c>
      <c r="K142" s="313"/>
      <c r="L142" s="313"/>
      <c r="M142" s="313"/>
      <c r="N142" s="313"/>
      <c r="O142" s="313"/>
      <c r="P142" s="313"/>
      <c r="Q142" s="54"/>
      <c r="R142" s="13"/>
      <c r="S142" s="13"/>
      <c r="T142" s="438" t="str">
        <f t="shared" si="52"/>
        <v/>
      </c>
    </row>
    <row r="143" spans="1:20" ht="21.95" customHeight="1" x14ac:dyDescent="0.15">
      <c r="A143" s="64"/>
      <c r="B143" s="65">
        <f t="shared" si="53"/>
        <v>0</v>
      </c>
      <c r="C143" s="313"/>
      <c r="D143" s="313"/>
      <c r="E143" s="313"/>
      <c r="F143" s="313"/>
      <c r="G143" s="313"/>
      <c r="H143" s="313"/>
      <c r="I143" s="52"/>
      <c r="J143" s="100">
        <f t="shared" si="54"/>
        <v>0</v>
      </c>
      <c r="K143" s="313"/>
      <c r="L143" s="313"/>
      <c r="M143" s="313"/>
      <c r="N143" s="313"/>
      <c r="O143" s="313"/>
      <c r="P143" s="313"/>
      <c r="Q143" s="54"/>
      <c r="R143" s="13"/>
      <c r="S143" s="13"/>
      <c r="T143" s="438" t="str">
        <f t="shared" si="52"/>
        <v/>
      </c>
    </row>
    <row r="144" spans="1:20" ht="21.95" customHeight="1" thickBot="1" x14ac:dyDescent="0.2">
      <c r="A144" s="66"/>
      <c r="B144" s="172">
        <f t="shared" si="53"/>
        <v>0</v>
      </c>
      <c r="C144" s="42"/>
      <c r="D144" s="42"/>
      <c r="E144" s="42"/>
      <c r="F144" s="42"/>
      <c r="G144" s="42"/>
      <c r="H144" s="42"/>
      <c r="I144" s="56"/>
      <c r="J144" s="187">
        <f t="shared" si="54"/>
        <v>0</v>
      </c>
      <c r="K144" s="42"/>
      <c r="L144" s="42"/>
      <c r="M144" s="42"/>
      <c r="N144" s="42"/>
      <c r="O144" s="42"/>
      <c r="P144" s="42"/>
      <c r="Q144" s="51"/>
      <c r="R144" s="13"/>
      <c r="S144" s="13"/>
      <c r="T144" s="438" t="str">
        <f t="shared" si="52"/>
        <v/>
      </c>
    </row>
    <row r="145" spans="1:20" ht="21.95" customHeight="1" x14ac:dyDescent="0.15">
      <c r="A145" s="547"/>
      <c r="B145" s="547"/>
      <c r="C145" s="547"/>
      <c r="D145" s="547"/>
      <c r="E145" s="547"/>
      <c r="F145" s="547"/>
      <c r="G145" s="547"/>
      <c r="H145" s="547"/>
      <c r="I145" s="547"/>
      <c r="R145" s="13"/>
    </row>
    <row r="146" spans="1:20" ht="21.95" customHeight="1" x14ac:dyDescent="0.15">
      <c r="A146" s="554"/>
      <c r="B146" s="554"/>
      <c r="C146" s="554"/>
    </row>
    <row r="147" spans="1:20" ht="21.95" customHeight="1" thickBot="1" x14ac:dyDescent="0.2">
      <c r="A147" s="595" t="s">
        <v>68</v>
      </c>
      <c r="B147" s="595"/>
      <c r="C147" s="595"/>
      <c r="D147" s="595"/>
      <c r="E147" s="595"/>
      <c r="F147" s="595"/>
      <c r="G147" s="595"/>
      <c r="H147" s="595"/>
      <c r="I147" s="4"/>
    </row>
    <row r="148" spans="1:20" ht="21.95" customHeight="1" x14ac:dyDescent="0.15">
      <c r="A148" s="552" t="s">
        <v>224</v>
      </c>
      <c r="B148" s="550" t="s">
        <v>21</v>
      </c>
      <c r="C148" s="550"/>
      <c r="D148" s="550"/>
      <c r="E148" s="550"/>
      <c r="F148" s="550"/>
      <c r="G148" s="550"/>
      <c r="H148" s="550"/>
      <c r="I148" s="599"/>
      <c r="J148" s="592" t="s">
        <v>19</v>
      </c>
      <c r="K148" s="593"/>
      <c r="L148" s="593"/>
      <c r="M148" s="593"/>
      <c r="N148" s="593"/>
      <c r="O148" s="593"/>
      <c r="P148" s="593"/>
      <c r="Q148" s="594"/>
    </row>
    <row r="149" spans="1:20" ht="31.5" customHeight="1" thickBot="1" x14ac:dyDescent="0.2">
      <c r="A149" s="553"/>
      <c r="B149" s="327" t="s">
        <v>242</v>
      </c>
      <c r="C149" s="327" t="s">
        <v>196</v>
      </c>
      <c r="D149" s="327" t="s">
        <v>93</v>
      </c>
      <c r="E149" s="129" t="s">
        <v>83</v>
      </c>
      <c r="F149" s="129" t="s">
        <v>178</v>
      </c>
      <c r="G149" s="129" t="s">
        <v>177</v>
      </c>
      <c r="H149" s="129" t="s">
        <v>45</v>
      </c>
      <c r="I149" s="130" t="s">
        <v>158</v>
      </c>
      <c r="J149" s="329" t="s">
        <v>242</v>
      </c>
      <c r="K149" s="327" t="s">
        <v>196</v>
      </c>
      <c r="L149" s="327" t="s">
        <v>93</v>
      </c>
      <c r="M149" s="129" t="s">
        <v>83</v>
      </c>
      <c r="N149" s="129" t="s">
        <v>178</v>
      </c>
      <c r="O149" s="129" t="s">
        <v>177</v>
      </c>
      <c r="P149" s="129" t="s">
        <v>45</v>
      </c>
      <c r="Q149" s="130" t="s">
        <v>158</v>
      </c>
      <c r="T149" s="432" t="s">
        <v>357</v>
      </c>
    </row>
    <row r="150" spans="1:20" ht="21.95" customHeight="1" thickTop="1" x14ac:dyDescent="0.15">
      <c r="A150" s="61" t="s">
        <v>243</v>
      </c>
      <c r="B150" s="62">
        <f t="shared" ref="B150:B164" si="55">SUM(C150:I150)</f>
        <v>4</v>
      </c>
      <c r="C150" s="62">
        <f t="shared" ref="C150:I150" si="56">SUM(C151:C180)</f>
        <v>1</v>
      </c>
      <c r="D150" s="62">
        <f t="shared" si="56"/>
        <v>3</v>
      </c>
      <c r="E150" s="62">
        <f t="shared" si="56"/>
        <v>0</v>
      </c>
      <c r="F150" s="62">
        <f t="shared" si="56"/>
        <v>0</v>
      </c>
      <c r="G150" s="62">
        <f t="shared" si="56"/>
        <v>0</v>
      </c>
      <c r="H150" s="62">
        <f t="shared" si="56"/>
        <v>0</v>
      </c>
      <c r="I150" s="62">
        <f t="shared" si="56"/>
        <v>0</v>
      </c>
      <c r="J150" s="96">
        <f t="shared" ref="J150:J164" si="57">SUM(K150:Q150)</f>
        <v>64</v>
      </c>
      <c r="K150" s="62">
        <f t="shared" ref="K150:Q150" si="58">SUM(K151:K180)</f>
        <v>4</v>
      </c>
      <c r="L150" s="62">
        <f t="shared" si="58"/>
        <v>60</v>
      </c>
      <c r="M150" s="62">
        <f t="shared" si="58"/>
        <v>0</v>
      </c>
      <c r="N150" s="62">
        <f t="shared" si="58"/>
        <v>0</v>
      </c>
      <c r="O150" s="62">
        <f t="shared" si="58"/>
        <v>0</v>
      </c>
      <c r="P150" s="62">
        <f t="shared" si="58"/>
        <v>0</v>
      </c>
      <c r="Q150" s="63">
        <f t="shared" si="58"/>
        <v>0</v>
      </c>
      <c r="R150" s="13"/>
      <c r="S150" s="13"/>
      <c r="T150" s="438" t="str">
        <f t="shared" ref="T150:T180" si="59">IF(O77=J150,"","오류")</f>
        <v/>
      </c>
    </row>
    <row r="151" spans="1:20" ht="21.95" customHeight="1" x14ac:dyDescent="0.15">
      <c r="A151" s="64" t="s">
        <v>395</v>
      </c>
      <c r="B151" s="65">
        <f t="shared" si="55"/>
        <v>0</v>
      </c>
      <c r="C151" s="312">
        <v>0</v>
      </c>
      <c r="D151" s="312">
        <v>0</v>
      </c>
      <c r="E151" s="312">
        <v>0</v>
      </c>
      <c r="F151" s="312">
        <v>0</v>
      </c>
      <c r="G151" s="312">
        <v>0</v>
      </c>
      <c r="H151" s="312">
        <v>0</v>
      </c>
      <c r="I151" s="43">
        <v>0</v>
      </c>
      <c r="J151" s="296">
        <f t="shared" si="57"/>
        <v>0</v>
      </c>
      <c r="K151" s="312">
        <v>0</v>
      </c>
      <c r="L151" s="312">
        <v>0</v>
      </c>
      <c r="M151" s="312">
        <v>0</v>
      </c>
      <c r="N151" s="312">
        <v>0</v>
      </c>
      <c r="O151" s="312">
        <v>0</v>
      </c>
      <c r="P151" s="312">
        <v>0</v>
      </c>
      <c r="Q151" s="314">
        <v>0</v>
      </c>
      <c r="R151" s="13"/>
      <c r="S151" s="13"/>
      <c r="T151" s="438" t="str">
        <f t="shared" si="59"/>
        <v/>
      </c>
    </row>
    <row r="152" spans="1:20" ht="21.95" customHeight="1" x14ac:dyDescent="0.15">
      <c r="A152" s="64" t="s">
        <v>396</v>
      </c>
      <c r="B152" s="65">
        <f t="shared" si="55"/>
        <v>0</v>
      </c>
      <c r="C152" s="312">
        <v>0</v>
      </c>
      <c r="D152" s="312">
        <v>0</v>
      </c>
      <c r="E152" s="312">
        <v>0</v>
      </c>
      <c r="F152" s="312">
        <v>0</v>
      </c>
      <c r="G152" s="312">
        <v>0</v>
      </c>
      <c r="H152" s="312">
        <v>0</v>
      </c>
      <c r="I152" s="43">
        <v>0</v>
      </c>
      <c r="J152" s="100">
        <f t="shared" si="57"/>
        <v>0</v>
      </c>
      <c r="K152" s="312">
        <v>0</v>
      </c>
      <c r="L152" s="312">
        <v>0</v>
      </c>
      <c r="M152" s="312">
        <v>0</v>
      </c>
      <c r="N152" s="312">
        <v>0</v>
      </c>
      <c r="O152" s="312">
        <v>0</v>
      </c>
      <c r="P152" s="312">
        <v>0</v>
      </c>
      <c r="Q152" s="314">
        <v>0</v>
      </c>
      <c r="R152" s="171"/>
      <c r="S152" s="13"/>
      <c r="T152" s="438" t="str">
        <f t="shared" si="59"/>
        <v/>
      </c>
    </row>
    <row r="153" spans="1:20" ht="21.95" customHeight="1" x14ac:dyDescent="0.15">
      <c r="A153" s="64" t="s">
        <v>397</v>
      </c>
      <c r="B153" s="65">
        <f t="shared" si="55"/>
        <v>0</v>
      </c>
      <c r="C153" s="312">
        <v>0</v>
      </c>
      <c r="D153" s="312">
        <v>0</v>
      </c>
      <c r="E153" s="312">
        <v>0</v>
      </c>
      <c r="F153" s="312">
        <v>0</v>
      </c>
      <c r="G153" s="312">
        <v>0</v>
      </c>
      <c r="H153" s="312">
        <v>0</v>
      </c>
      <c r="I153" s="43">
        <v>0</v>
      </c>
      <c r="J153" s="100">
        <f t="shared" si="57"/>
        <v>0</v>
      </c>
      <c r="K153" s="312">
        <v>0</v>
      </c>
      <c r="L153" s="312">
        <v>0</v>
      </c>
      <c r="M153" s="312">
        <v>0</v>
      </c>
      <c r="N153" s="312">
        <v>0</v>
      </c>
      <c r="O153" s="312">
        <v>0</v>
      </c>
      <c r="P153" s="312">
        <v>0</v>
      </c>
      <c r="Q153" s="314">
        <v>0</v>
      </c>
      <c r="R153" s="13"/>
      <c r="S153" s="13"/>
      <c r="T153" s="438" t="str">
        <f t="shared" si="59"/>
        <v/>
      </c>
    </row>
    <row r="154" spans="1:20" ht="21.95" customHeight="1" x14ac:dyDescent="0.15">
      <c r="A154" s="64" t="s">
        <v>398</v>
      </c>
      <c r="B154" s="65">
        <f t="shared" si="55"/>
        <v>0</v>
      </c>
      <c r="C154" s="312">
        <v>0</v>
      </c>
      <c r="D154" s="312">
        <v>0</v>
      </c>
      <c r="E154" s="312">
        <v>0</v>
      </c>
      <c r="F154" s="312">
        <v>0</v>
      </c>
      <c r="G154" s="312">
        <v>0</v>
      </c>
      <c r="H154" s="312">
        <v>0</v>
      </c>
      <c r="I154" s="43">
        <v>0</v>
      </c>
      <c r="J154" s="100">
        <f t="shared" si="57"/>
        <v>0</v>
      </c>
      <c r="K154" s="312">
        <v>0</v>
      </c>
      <c r="L154" s="312">
        <v>0</v>
      </c>
      <c r="M154" s="312">
        <v>0</v>
      </c>
      <c r="N154" s="312">
        <v>0</v>
      </c>
      <c r="O154" s="312">
        <v>0</v>
      </c>
      <c r="P154" s="312">
        <v>0</v>
      </c>
      <c r="Q154" s="314">
        <v>0</v>
      </c>
      <c r="R154" s="13"/>
      <c r="S154" s="13"/>
      <c r="T154" s="438" t="str">
        <f t="shared" si="59"/>
        <v/>
      </c>
    </row>
    <row r="155" spans="1:20" ht="21.95" customHeight="1" x14ac:dyDescent="0.15">
      <c r="A155" s="64" t="s">
        <v>399</v>
      </c>
      <c r="B155" s="65">
        <f t="shared" si="55"/>
        <v>0</v>
      </c>
      <c r="C155" s="312">
        <v>0</v>
      </c>
      <c r="D155" s="312">
        <v>0</v>
      </c>
      <c r="E155" s="312">
        <v>0</v>
      </c>
      <c r="F155" s="312">
        <v>0</v>
      </c>
      <c r="G155" s="312">
        <v>0</v>
      </c>
      <c r="H155" s="312">
        <v>0</v>
      </c>
      <c r="I155" s="43">
        <v>0</v>
      </c>
      <c r="J155" s="100">
        <f t="shared" si="57"/>
        <v>0</v>
      </c>
      <c r="K155" s="312">
        <v>0</v>
      </c>
      <c r="L155" s="312">
        <v>0</v>
      </c>
      <c r="M155" s="312">
        <v>0</v>
      </c>
      <c r="N155" s="312">
        <v>0</v>
      </c>
      <c r="O155" s="312">
        <v>0</v>
      </c>
      <c r="P155" s="312">
        <v>0</v>
      </c>
      <c r="Q155" s="314">
        <v>0</v>
      </c>
      <c r="R155" s="13"/>
      <c r="S155" s="13"/>
      <c r="T155" s="438" t="str">
        <f t="shared" si="59"/>
        <v/>
      </c>
    </row>
    <row r="156" spans="1:20" ht="21.95" customHeight="1" x14ac:dyDescent="0.15">
      <c r="A156" s="64" t="s">
        <v>400</v>
      </c>
      <c r="B156" s="65">
        <f t="shared" si="55"/>
        <v>3</v>
      </c>
      <c r="C156" s="312">
        <v>1</v>
      </c>
      <c r="D156" s="312">
        <v>2</v>
      </c>
      <c r="E156" s="312">
        <v>0</v>
      </c>
      <c r="F156" s="312">
        <v>0</v>
      </c>
      <c r="G156" s="312">
        <v>0</v>
      </c>
      <c r="H156" s="312">
        <v>0</v>
      </c>
      <c r="I156" s="43">
        <v>0</v>
      </c>
      <c r="J156" s="100">
        <f t="shared" si="57"/>
        <v>54</v>
      </c>
      <c r="K156" s="312">
        <v>4</v>
      </c>
      <c r="L156" s="312">
        <v>50</v>
      </c>
      <c r="M156" s="312">
        <v>0</v>
      </c>
      <c r="N156" s="312">
        <v>0</v>
      </c>
      <c r="O156" s="312">
        <v>0</v>
      </c>
      <c r="P156" s="312">
        <v>0</v>
      </c>
      <c r="Q156" s="314">
        <v>0</v>
      </c>
      <c r="R156" s="13"/>
      <c r="S156" s="13"/>
      <c r="T156" s="438" t="str">
        <f t="shared" si="59"/>
        <v/>
      </c>
    </row>
    <row r="157" spans="1:20" ht="21.95" customHeight="1" x14ac:dyDescent="0.15">
      <c r="A157" s="64" t="s">
        <v>401</v>
      </c>
      <c r="B157" s="65">
        <f t="shared" si="55"/>
        <v>0</v>
      </c>
      <c r="C157" s="312">
        <v>0</v>
      </c>
      <c r="D157" s="312">
        <v>0</v>
      </c>
      <c r="E157" s="312">
        <v>0</v>
      </c>
      <c r="F157" s="312">
        <v>0</v>
      </c>
      <c r="G157" s="312">
        <v>0</v>
      </c>
      <c r="H157" s="312">
        <v>0</v>
      </c>
      <c r="I157" s="43">
        <v>0</v>
      </c>
      <c r="J157" s="100">
        <f t="shared" si="57"/>
        <v>0</v>
      </c>
      <c r="K157" s="312">
        <v>0</v>
      </c>
      <c r="L157" s="312">
        <v>0</v>
      </c>
      <c r="M157" s="312">
        <v>0</v>
      </c>
      <c r="N157" s="312">
        <v>0</v>
      </c>
      <c r="O157" s="312">
        <v>0</v>
      </c>
      <c r="P157" s="312">
        <v>0</v>
      </c>
      <c r="Q157" s="314">
        <v>0</v>
      </c>
      <c r="R157" s="13"/>
      <c r="S157" s="13"/>
      <c r="T157" s="438" t="str">
        <f t="shared" si="59"/>
        <v/>
      </c>
    </row>
    <row r="158" spans="1:20" ht="21.95" customHeight="1" x14ac:dyDescent="0.15">
      <c r="A158" s="64" t="s">
        <v>402</v>
      </c>
      <c r="B158" s="65">
        <f t="shared" si="55"/>
        <v>0</v>
      </c>
      <c r="C158" s="312">
        <v>0</v>
      </c>
      <c r="D158" s="312">
        <v>0</v>
      </c>
      <c r="E158" s="312">
        <v>0</v>
      </c>
      <c r="F158" s="312">
        <v>0</v>
      </c>
      <c r="G158" s="312">
        <v>0</v>
      </c>
      <c r="H158" s="312">
        <v>0</v>
      </c>
      <c r="I158" s="43">
        <v>0</v>
      </c>
      <c r="J158" s="100">
        <f t="shared" si="57"/>
        <v>0</v>
      </c>
      <c r="K158" s="312">
        <v>0</v>
      </c>
      <c r="L158" s="312">
        <v>0</v>
      </c>
      <c r="M158" s="312">
        <v>0</v>
      </c>
      <c r="N158" s="312">
        <v>0</v>
      </c>
      <c r="O158" s="312">
        <v>0</v>
      </c>
      <c r="P158" s="312">
        <v>0</v>
      </c>
      <c r="Q158" s="314">
        <v>0</v>
      </c>
      <c r="R158" s="13"/>
      <c r="S158" s="13"/>
      <c r="T158" s="438" t="str">
        <f t="shared" si="59"/>
        <v/>
      </c>
    </row>
    <row r="159" spans="1:20" ht="21.95" customHeight="1" x14ac:dyDescent="0.15">
      <c r="A159" s="64" t="s">
        <v>403</v>
      </c>
      <c r="B159" s="65">
        <f t="shared" si="55"/>
        <v>1</v>
      </c>
      <c r="C159" s="312">
        <v>0</v>
      </c>
      <c r="D159" s="312">
        <v>1</v>
      </c>
      <c r="E159" s="312">
        <v>0</v>
      </c>
      <c r="F159" s="312">
        <v>0</v>
      </c>
      <c r="G159" s="312">
        <v>0</v>
      </c>
      <c r="H159" s="312">
        <v>0</v>
      </c>
      <c r="I159" s="43">
        <v>0</v>
      </c>
      <c r="J159" s="100">
        <f t="shared" si="57"/>
        <v>10</v>
      </c>
      <c r="K159" s="312">
        <v>0</v>
      </c>
      <c r="L159" s="312">
        <v>10</v>
      </c>
      <c r="M159" s="312">
        <v>0</v>
      </c>
      <c r="N159" s="312">
        <v>0</v>
      </c>
      <c r="O159" s="312">
        <v>0</v>
      </c>
      <c r="P159" s="312">
        <v>0</v>
      </c>
      <c r="Q159" s="314">
        <v>0</v>
      </c>
      <c r="R159" s="13"/>
      <c r="S159" s="13"/>
      <c r="T159" s="438" t="str">
        <f t="shared" si="59"/>
        <v/>
      </c>
    </row>
    <row r="160" spans="1:20" ht="21.95" customHeight="1" x14ac:dyDescent="0.15">
      <c r="A160" s="64" t="s">
        <v>404</v>
      </c>
      <c r="B160" s="65">
        <f t="shared" si="55"/>
        <v>0</v>
      </c>
      <c r="C160" s="312">
        <v>0</v>
      </c>
      <c r="D160" s="312">
        <v>0</v>
      </c>
      <c r="E160" s="312">
        <v>0</v>
      </c>
      <c r="F160" s="312">
        <v>0</v>
      </c>
      <c r="G160" s="312">
        <v>0</v>
      </c>
      <c r="H160" s="312">
        <v>0</v>
      </c>
      <c r="I160" s="43">
        <v>0</v>
      </c>
      <c r="J160" s="100">
        <f t="shared" si="57"/>
        <v>0</v>
      </c>
      <c r="K160" s="312">
        <v>0</v>
      </c>
      <c r="L160" s="312">
        <v>0</v>
      </c>
      <c r="M160" s="312">
        <v>0</v>
      </c>
      <c r="N160" s="312">
        <v>0</v>
      </c>
      <c r="O160" s="312">
        <v>0</v>
      </c>
      <c r="P160" s="312">
        <v>0</v>
      </c>
      <c r="Q160" s="314">
        <v>0</v>
      </c>
      <c r="R160" s="13"/>
      <c r="S160" s="13"/>
      <c r="T160" s="438" t="str">
        <f t="shared" si="59"/>
        <v/>
      </c>
    </row>
    <row r="161" spans="1:20" ht="21.95" customHeight="1" x14ac:dyDescent="0.15">
      <c r="A161" s="64" t="s">
        <v>405</v>
      </c>
      <c r="B161" s="65">
        <f t="shared" si="55"/>
        <v>0</v>
      </c>
      <c r="C161" s="312">
        <v>0</v>
      </c>
      <c r="D161" s="312">
        <v>0</v>
      </c>
      <c r="E161" s="312">
        <v>0</v>
      </c>
      <c r="F161" s="312">
        <v>0</v>
      </c>
      <c r="G161" s="312">
        <v>0</v>
      </c>
      <c r="H161" s="312">
        <v>0</v>
      </c>
      <c r="I161" s="43">
        <v>0</v>
      </c>
      <c r="J161" s="100">
        <f t="shared" si="57"/>
        <v>0</v>
      </c>
      <c r="K161" s="312">
        <v>0</v>
      </c>
      <c r="L161" s="312">
        <v>0</v>
      </c>
      <c r="M161" s="312">
        <v>0</v>
      </c>
      <c r="N161" s="312">
        <v>0</v>
      </c>
      <c r="O161" s="312">
        <v>0</v>
      </c>
      <c r="P161" s="312">
        <v>0</v>
      </c>
      <c r="Q161" s="314">
        <v>0</v>
      </c>
      <c r="R161" s="13"/>
      <c r="S161" s="13"/>
      <c r="T161" s="438" t="str">
        <f t="shared" si="59"/>
        <v/>
      </c>
    </row>
    <row r="162" spans="1:20" ht="21.95" customHeight="1" x14ac:dyDescent="0.15">
      <c r="A162" s="64"/>
      <c r="B162" s="65">
        <f t="shared" si="55"/>
        <v>0</v>
      </c>
      <c r="C162" s="313"/>
      <c r="D162" s="313"/>
      <c r="E162" s="313"/>
      <c r="F162" s="313"/>
      <c r="G162" s="313"/>
      <c r="H162" s="313"/>
      <c r="I162" s="52"/>
      <c r="J162" s="100">
        <f t="shared" si="57"/>
        <v>0</v>
      </c>
      <c r="K162" s="313"/>
      <c r="L162" s="313"/>
      <c r="M162" s="313"/>
      <c r="N162" s="313"/>
      <c r="O162" s="313"/>
      <c r="P162" s="313"/>
      <c r="Q162" s="54"/>
      <c r="R162" s="13"/>
      <c r="S162" s="13"/>
      <c r="T162" s="438" t="str">
        <f t="shared" si="59"/>
        <v/>
      </c>
    </row>
    <row r="163" spans="1:20" ht="21.95" customHeight="1" x14ac:dyDescent="0.15">
      <c r="A163" s="64"/>
      <c r="B163" s="65">
        <f t="shared" si="55"/>
        <v>0</v>
      </c>
      <c r="C163" s="313"/>
      <c r="D163" s="313"/>
      <c r="E163" s="313"/>
      <c r="F163" s="313"/>
      <c r="G163" s="313"/>
      <c r="H163" s="313"/>
      <c r="I163" s="52"/>
      <c r="J163" s="100">
        <f t="shared" si="57"/>
        <v>0</v>
      </c>
      <c r="K163" s="313"/>
      <c r="L163" s="313"/>
      <c r="M163" s="313"/>
      <c r="N163" s="313"/>
      <c r="O163" s="313"/>
      <c r="P163" s="313"/>
      <c r="Q163" s="54"/>
      <c r="R163" s="13"/>
      <c r="S163" s="13"/>
      <c r="T163" s="438" t="str">
        <f t="shared" si="59"/>
        <v/>
      </c>
    </row>
    <row r="164" spans="1:20" ht="21.95" customHeight="1" x14ac:dyDescent="0.15">
      <c r="A164" s="64"/>
      <c r="B164" s="65">
        <f t="shared" si="55"/>
        <v>0</v>
      </c>
      <c r="C164" s="313"/>
      <c r="D164" s="313"/>
      <c r="E164" s="313"/>
      <c r="F164" s="313"/>
      <c r="G164" s="313"/>
      <c r="H164" s="313"/>
      <c r="I164" s="52"/>
      <c r="J164" s="100">
        <f t="shared" si="57"/>
        <v>0</v>
      </c>
      <c r="K164" s="313"/>
      <c r="L164" s="313"/>
      <c r="M164" s="313"/>
      <c r="N164" s="313"/>
      <c r="O164" s="313"/>
      <c r="P164" s="313"/>
      <c r="Q164" s="54"/>
      <c r="R164" s="13"/>
      <c r="S164" s="13"/>
      <c r="T164" s="438" t="str">
        <f t="shared" si="59"/>
        <v/>
      </c>
    </row>
    <row r="165" spans="1:20" ht="21.95" customHeight="1" x14ac:dyDescent="0.15">
      <c r="A165" s="64"/>
      <c r="B165" s="65">
        <f t="shared" ref="B165:B180" si="60">SUM(C165:I165)</f>
        <v>0</v>
      </c>
      <c r="C165" s="313"/>
      <c r="D165" s="313"/>
      <c r="E165" s="313"/>
      <c r="F165" s="313"/>
      <c r="G165" s="313"/>
      <c r="H165" s="313"/>
      <c r="I165" s="52"/>
      <c r="J165" s="100">
        <f t="shared" ref="J165:J180" si="61">SUM(K165:Q165)</f>
        <v>0</v>
      </c>
      <c r="K165" s="313"/>
      <c r="L165" s="313"/>
      <c r="M165" s="313"/>
      <c r="N165" s="313"/>
      <c r="O165" s="313"/>
      <c r="P165" s="313"/>
      <c r="Q165" s="54"/>
      <c r="R165" s="13"/>
      <c r="S165" s="13"/>
      <c r="T165" s="438" t="str">
        <f t="shared" si="59"/>
        <v/>
      </c>
    </row>
    <row r="166" spans="1:20" ht="21.95" customHeight="1" x14ac:dyDescent="0.15">
      <c r="A166" s="64"/>
      <c r="B166" s="65">
        <f t="shared" si="60"/>
        <v>0</v>
      </c>
      <c r="C166" s="313"/>
      <c r="D166" s="313"/>
      <c r="E166" s="313"/>
      <c r="F166" s="313"/>
      <c r="G166" s="313"/>
      <c r="H166" s="313"/>
      <c r="I166" s="52"/>
      <c r="J166" s="100">
        <f t="shared" si="61"/>
        <v>0</v>
      </c>
      <c r="K166" s="313"/>
      <c r="L166" s="313"/>
      <c r="M166" s="313"/>
      <c r="N166" s="313"/>
      <c r="O166" s="313"/>
      <c r="P166" s="313"/>
      <c r="Q166" s="54"/>
      <c r="R166" s="13"/>
      <c r="S166" s="13"/>
      <c r="T166" s="438" t="str">
        <f t="shared" si="59"/>
        <v/>
      </c>
    </row>
    <row r="167" spans="1:20" ht="21.95" customHeight="1" x14ac:dyDescent="0.15">
      <c r="A167" s="64"/>
      <c r="B167" s="65">
        <f t="shared" si="60"/>
        <v>0</v>
      </c>
      <c r="C167" s="313"/>
      <c r="D167" s="313"/>
      <c r="E167" s="313"/>
      <c r="F167" s="313"/>
      <c r="G167" s="313"/>
      <c r="H167" s="313"/>
      <c r="I167" s="52"/>
      <c r="J167" s="100">
        <f t="shared" si="61"/>
        <v>0</v>
      </c>
      <c r="K167" s="313"/>
      <c r="L167" s="313"/>
      <c r="M167" s="313"/>
      <c r="N167" s="313"/>
      <c r="O167" s="313"/>
      <c r="P167" s="313"/>
      <c r="Q167" s="54"/>
      <c r="R167" s="13"/>
      <c r="S167" s="13"/>
      <c r="T167" s="438" t="str">
        <f t="shared" si="59"/>
        <v/>
      </c>
    </row>
    <row r="168" spans="1:20" ht="21.95" customHeight="1" x14ac:dyDescent="0.15">
      <c r="A168" s="64"/>
      <c r="B168" s="65">
        <f t="shared" si="60"/>
        <v>0</v>
      </c>
      <c r="C168" s="313"/>
      <c r="D168" s="313"/>
      <c r="E168" s="313"/>
      <c r="F168" s="313"/>
      <c r="G168" s="313"/>
      <c r="H168" s="313"/>
      <c r="I168" s="52"/>
      <c r="J168" s="100">
        <f t="shared" si="61"/>
        <v>0</v>
      </c>
      <c r="K168" s="313"/>
      <c r="L168" s="313"/>
      <c r="M168" s="313"/>
      <c r="N168" s="313"/>
      <c r="O168" s="313"/>
      <c r="P168" s="313"/>
      <c r="Q168" s="54"/>
      <c r="R168" s="13"/>
      <c r="S168" s="13"/>
      <c r="T168" s="438" t="str">
        <f t="shared" si="59"/>
        <v/>
      </c>
    </row>
    <row r="169" spans="1:20" ht="21.95" customHeight="1" x14ac:dyDescent="0.15">
      <c r="A169" s="64"/>
      <c r="B169" s="65">
        <f t="shared" si="60"/>
        <v>0</v>
      </c>
      <c r="C169" s="313"/>
      <c r="D169" s="313"/>
      <c r="E169" s="313"/>
      <c r="F169" s="313"/>
      <c r="G169" s="313"/>
      <c r="H169" s="313"/>
      <c r="I169" s="52"/>
      <c r="J169" s="100">
        <f t="shared" si="61"/>
        <v>0</v>
      </c>
      <c r="K169" s="313"/>
      <c r="L169" s="313"/>
      <c r="M169" s="313"/>
      <c r="N169" s="313"/>
      <c r="O169" s="313"/>
      <c r="P169" s="313"/>
      <c r="Q169" s="54"/>
      <c r="R169" s="13"/>
      <c r="S169" s="13"/>
      <c r="T169" s="438" t="str">
        <f t="shared" si="59"/>
        <v/>
      </c>
    </row>
    <row r="170" spans="1:20" ht="21.95" customHeight="1" x14ac:dyDescent="0.15">
      <c r="A170" s="64"/>
      <c r="B170" s="65">
        <f t="shared" si="60"/>
        <v>0</v>
      </c>
      <c r="C170" s="313"/>
      <c r="D170" s="313"/>
      <c r="E170" s="313"/>
      <c r="F170" s="313"/>
      <c r="G170" s="313"/>
      <c r="H170" s="313"/>
      <c r="I170" s="52"/>
      <c r="J170" s="100">
        <f t="shared" si="61"/>
        <v>0</v>
      </c>
      <c r="K170" s="313"/>
      <c r="L170" s="313"/>
      <c r="M170" s="313"/>
      <c r="N170" s="313"/>
      <c r="O170" s="313"/>
      <c r="P170" s="313"/>
      <c r="Q170" s="54"/>
      <c r="R170" s="13"/>
      <c r="S170" s="13"/>
      <c r="T170" s="438" t="str">
        <f t="shared" si="59"/>
        <v/>
      </c>
    </row>
    <row r="171" spans="1:20" ht="21.95" customHeight="1" x14ac:dyDescent="0.15">
      <c r="A171" s="64"/>
      <c r="B171" s="65">
        <f t="shared" si="60"/>
        <v>0</v>
      </c>
      <c r="C171" s="313"/>
      <c r="D171" s="313"/>
      <c r="E171" s="313"/>
      <c r="F171" s="313"/>
      <c r="G171" s="313"/>
      <c r="H171" s="313"/>
      <c r="I171" s="52"/>
      <c r="J171" s="100">
        <f t="shared" si="61"/>
        <v>0</v>
      </c>
      <c r="K171" s="313"/>
      <c r="L171" s="313"/>
      <c r="M171" s="313"/>
      <c r="N171" s="313"/>
      <c r="O171" s="313"/>
      <c r="P171" s="313"/>
      <c r="Q171" s="54"/>
      <c r="R171" s="13"/>
      <c r="S171" s="13"/>
      <c r="T171" s="438" t="str">
        <f t="shared" si="59"/>
        <v/>
      </c>
    </row>
    <row r="172" spans="1:20" ht="21.95" customHeight="1" x14ac:dyDescent="0.15">
      <c r="A172" s="64"/>
      <c r="B172" s="65">
        <f t="shared" si="60"/>
        <v>0</v>
      </c>
      <c r="C172" s="313"/>
      <c r="D172" s="313"/>
      <c r="E172" s="313"/>
      <c r="F172" s="313"/>
      <c r="G172" s="313"/>
      <c r="H172" s="313"/>
      <c r="I172" s="52"/>
      <c r="J172" s="100">
        <f t="shared" si="61"/>
        <v>0</v>
      </c>
      <c r="K172" s="313"/>
      <c r="L172" s="313"/>
      <c r="M172" s="313"/>
      <c r="N172" s="313"/>
      <c r="O172" s="313"/>
      <c r="P172" s="313"/>
      <c r="Q172" s="54"/>
      <c r="R172" s="13"/>
      <c r="S172" s="13"/>
      <c r="T172" s="438" t="str">
        <f t="shared" si="59"/>
        <v/>
      </c>
    </row>
    <row r="173" spans="1:20" ht="21.95" customHeight="1" x14ac:dyDescent="0.15">
      <c r="A173" s="64"/>
      <c r="B173" s="65">
        <f t="shared" si="60"/>
        <v>0</v>
      </c>
      <c r="C173" s="313"/>
      <c r="D173" s="313"/>
      <c r="E173" s="313"/>
      <c r="F173" s="313"/>
      <c r="G173" s="313"/>
      <c r="H173" s="313"/>
      <c r="I173" s="52"/>
      <c r="J173" s="100">
        <f t="shared" si="61"/>
        <v>0</v>
      </c>
      <c r="K173" s="313"/>
      <c r="L173" s="313"/>
      <c r="M173" s="313"/>
      <c r="N173" s="313"/>
      <c r="O173" s="313"/>
      <c r="P173" s="313"/>
      <c r="Q173" s="54"/>
      <c r="R173" s="13"/>
      <c r="S173" s="13"/>
      <c r="T173" s="438" t="str">
        <f t="shared" si="59"/>
        <v/>
      </c>
    </row>
    <row r="174" spans="1:20" ht="21.95" customHeight="1" x14ac:dyDescent="0.15">
      <c r="A174" s="64"/>
      <c r="B174" s="65">
        <f t="shared" si="60"/>
        <v>0</v>
      </c>
      <c r="C174" s="313"/>
      <c r="D174" s="313"/>
      <c r="E174" s="313"/>
      <c r="F174" s="313"/>
      <c r="G174" s="313"/>
      <c r="H174" s="313"/>
      <c r="I174" s="52"/>
      <c r="J174" s="100">
        <f t="shared" si="61"/>
        <v>0</v>
      </c>
      <c r="K174" s="313"/>
      <c r="L174" s="313"/>
      <c r="M174" s="313"/>
      <c r="N174" s="313"/>
      <c r="O174" s="313"/>
      <c r="P174" s="313"/>
      <c r="Q174" s="54"/>
      <c r="R174" s="13"/>
      <c r="S174" s="13"/>
      <c r="T174" s="438" t="str">
        <f t="shared" si="59"/>
        <v/>
      </c>
    </row>
    <row r="175" spans="1:20" ht="21.95" customHeight="1" x14ac:dyDescent="0.15">
      <c r="A175" s="64"/>
      <c r="B175" s="65">
        <f t="shared" si="60"/>
        <v>0</v>
      </c>
      <c r="C175" s="313"/>
      <c r="D175" s="313"/>
      <c r="E175" s="313"/>
      <c r="F175" s="313"/>
      <c r="G175" s="313"/>
      <c r="H175" s="313"/>
      <c r="I175" s="52"/>
      <c r="J175" s="100">
        <f t="shared" si="61"/>
        <v>0</v>
      </c>
      <c r="K175" s="313"/>
      <c r="L175" s="313"/>
      <c r="M175" s="313"/>
      <c r="N175" s="313"/>
      <c r="O175" s="313"/>
      <c r="P175" s="313"/>
      <c r="Q175" s="54"/>
      <c r="R175" s="13"/>
      <c r="S175" s="13"/>
      <c r="T175" s="438" t="str">
        <f t="shared" si="59"/>
        <v/>
      </c>
    </row>
    <row r="176" spans="1:20" ht="21.95" customHeight="1" x14ac:dyDescent="0.15">
      <c r="A176" s="64"/>
      <c r="B176" s="65">
        <f t="shared" si="60"/>
        <v>0</v>
      </c>
      <c r="C176" s="313"/>
      <c r="D176" s="313"/>
      <c r="E176" s="313"/>
      <c r="F176" s="313"/>
      <c r="G176" s="313"/>
      <c r="H176" s="313"/>
      <c r="I176" s="52"/>
      <c r="J176" s="100">
        <f t="shared" si="61"/>
        <v>0</v>
      </c>
      <c r="K176" s="313"/>
      <c r="L176" s="313"/>
      <c r="M176" s="313"/>
      <c r="N176" s="313"/>
      <c r="O176" s="313"/>
      <c r="P176" s="313"/>
      <c r="Q176" s="54"/>
      <c r="R176" s="13"/>
      <c r="S176" s="13"/>
      <c r="T176" s="438" t="str">
        <f t="shared" si="59"/>
        <v/>
      </c>
    </row>
    <row r="177" spans="1:20" ht="21.95" customHeight="1" x14ac:dyDescent="0.15">
      <c r="A177" s="64"/>
      <c r="B177" s="65">
        <f t="shared" si="60"/>
        <v>0</v>
      </c>
      <c r="C177" s="313"/>
      <c r="D177" s="313"/>
      <c r="E177" s="313"/>
      <c r="F177" s="313"/>
      <c r="G177" s="313"/>
      <c r="H177" s="313"/>
      <c r="I177" s="52"/>
      <c r="J177" s="100">
        <f t="shared" si="61"/>
        <v>0</v>
      </c>
      <c r="K177" s="313"/>
      <c r="L177" s="313"/>
      <c r="M177" s="313"/>
      <c r="N177" s="313"/>
      <c r="O177" s="313"/>
      <c r="P177" s="313"/>
      <c r="Q177" s="54"/>
      <c r="R177" s="13"/>
      <c r="S177" s="13"/>
      <c r="T177" s="438" t="str">
        <f t="shared" si="59"/>
        <v/>
      </c>
    </row>
    <row r="178" spans="1:20" ht="21.95" customHeight="1" x14ac:dyDescent="0.15">
      <c r="A178" s="64"/>
      <c r="B178" s="65">
        <f t="shared" si="60"/>
        <v>0</v>
      </c>
      <c r="C178" s="313"/>
      <c r="D178" s="313"/>
      <c r="E178" s="313"/>
      <c r="F178" s="313"/>
      <c r="G178" s="313"/>
      <c r="H178" s="313"/>
      <c r="I178" s="52"/>
      <c r="J178" s="100">
        <f t="shared" si="61"/>
        <v>0</v>
      </c>
      <c r="K178" s="313"/>
      <c r="L178" s="313"/>
      <c r="M178" s="313"/>
      <c r="N178" s="313"/>
      <c r="O178" s="313"/>
      <c r="P178" s="313"/>
      <c r="Q178" s="54"/>
      <c r="R178" s="13"/>
      <c r="S178" s="13"/>
      <c r="T178" s="438" t="str">
        <f t="shared" si="59"/>
        <v/>
      </c>
    </row>
    <row r="179" spans="1:20" ht="21.95" customHeight="1" x14ac:dyDescent="0.15">
      <c r="A179" s="64"/>
      <c r="B179" s="65">
        <f t="shared" si="60"/>
        <v>0</v>
      </c>
      <c r="C179" s="313"/>
      <c r="D179" s="313"/>
      <c r="E179" s="313"/>
      <c r="F179" s="313"/>
      <c r="G179" s="313"/>
      <c r="H179" s="313"/>
      <c r="I179" s="52"/>
      <c r="J179" s="100">
        <f t="shared" si="61"/>
        <v>0</v>
      </c>
      <c r="K179" s="313"/>
      <c r="L179" s="313"/>
      <c r="M179" s="313"/>
      <c r="N179" s="313"/>
      <c r="O179" s="313"/>
      <c r="P179" s="313"/>
      <c r="Q179" s="54"/>
      <c r="R179" s="13"/>
      <c r="S179" s="13"/>
      <c r="T179" s="438" t="str">
        <f t="shared" si="59"/>
        <v/>
      </c>
    </row>
    <row r="180" spans="1:20" ht="21.95" customHeight="1" thickBot="1" x14ac:dyDescent="0.2">
      <c r="A180" s="66"/>
      <c r="B180" s="172">
        <f t="shared" si="60"/>
        <v>0</v>
      </c>
      <c r="C180" s="42"/>
      <c r="D180" s="42"/>
      <c r="E180" s="42"/>
      <c r="F180" s="42"/>
      <c r="G180" s="42"/>
      <c r="H180" s="42"/>
      <c r="I180" s="56"/>
      <c r="J180" s="187">
        <f t="shared" si="61"/>
        <v>0</v>
      </c>
      <c r="K180" s="42"/>
      <c r="L180" s="42"/>
      <c r="M180" s="42"/>
      <c r="N180" s="42"/>
      <c r="O180" s="42"/>
      <c r="P180" s="42"/>
      <c r="Q180" s="51"/>
      <c r="R180" s="13"/>
      <c r="S180" s="13"/>
      <c r="T180" s="438" t="str">
        <f t="shared" si="59"/>
        <v/>
      </c>
    </row>
    <row r="181" spans="1:20" x14ac:dyDescent="0.15">
      <c r="R181" s="13"/>
    </row>
  </sheetData>
  <sheetProtection algorithmName="SHA-512" hashValue="juyuDkLnox2iUYeP/sOc6q7D3Brc6Yu9RnxVFMNN6ethW7a+Q1hWKQ3H0YztWXWcvPIWah135Mwych93TFAZBg==" saltValue="mvmUVF9iWFVqxlrzi8Bq7Q==" spinCount="100000" sheet="1" objects="1" scenarios="1" selectLockedCells="1"/>
  <mergeCells count="30">
    <mergeCell ref="A111:G111"/>
    <mergeCell ref="A2:C2"/>
    <mergeCell ref="L3:N3"/>
    <mergeCell ref="A37:C37"/>
    <mergeCell ref="K75:K76"/>
    <mergeCell ref="L75:O75"/>
    <mergeCell ref="K74:R74"/>
    <mergeCell ref="B75:D75"/>
    <mergeCell ref="E75:G75"/>
    <mergeCell ref="H75:J75"/>
    <mergeCell ref="A3:E3"/>
    <mergeCell ref="A73:F73"/>
    <mergeCell ref="O73:R73"/>
    <mergeCell ref="A74:A76"/>
    <mergeCell ref="B74:J74"/>
    <mergeCell ref="Q75:Q76"/>
    <mergeCell ref="L38:N38"/>
    <mergeCell ref="A38:E38"/>
    <mergeCell ref="P75:P76"/>
    <mergeCell ref="A1:R1"/>
    <mergeCell ref="R75:R76"/>
    <mergeCell ref="A112:A113"/>
    <mergeCell ref="B112:I112"/>
    <mergeCell ref="J112:Q112"/>
    <mergeCell ref="J148:Q148"/>
    <mergeCell ref="A147:H147"/>
    <mergeCell ref="A145:I145"/>
    <mergeCell ref="A146:C146"/>
    <mergeCell ref="A148:A149"/>
    <mergeCell ref="B148:I148"/>
  </mergeCells>
  <phoneticPr fontId="37" type="noConversion"/>
  <printOptions horizontalCentered="1"/>
  <pageMargins left="0.25" right="0.25" top="0.75" bottom="0.75" header="0.3" footer="0.3"/>
  <pageSetup paperSize="9" scale="61" fitToHeight="0" orientation="portrait" horizontalDpi="300" verticalDpi="300" r:id="rId1"/>
  <headerFooter alignWithMargins="0">
    <oddHeader>&amp;R&amp;F</oddHeader>
  </headerFooter>
  <rowBreaks count="4" manualBreakCount="4">
    <brk id="36" max="17" man="1"/>
    <brk id="71" max="17" man="1"/>
    <brk id="109" max="16383" man="1"/>
    <brk id="145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IU73"/>
  <sheetViews>
    <sheetView showGridLines="0" zoomScale="85" zoomScaleNormal="85" workbookViewId="0">
      <selection activeCell="Q55" sqref="Q55"/>
    </sheetView>
  </sheetViews>
  <sheetFormatPr defaultColWidth="9.109375" defaultRowHeight="14.25" x14ac:dyDescent="0.15"/>
  <cols>
    <col min="1" max="9" width="7.88671875" style="1" customWidth="1"/>
    <col min="10" max="10" width="7.88671875" style="10" customWidth="1"/>
    <col min="11" max="17" width="7.88671875" style="1" customWidth="1"/>
    <col min="18" max="18" width="9.109375" style="1"/>
    <col min="19" max="19" width="4" style="1" customWidth="1"/>
    <col min="20" max="20" width="5.21875" style="1" bestFit="1" customWidth="1"/>
    <col min="21" max="21" width="4" style="1" bestFit="1" customWidth="1"/>
    <col min="22" max="23" width="6.6640625" style="1" bestFit="1" customWidth="1"/>
    <col min="24" max="24" width="6.21875" style="1" bestFit="1" customWidth="1"/>
    <col min="25" max="25" width="6.6640625" style="1" bestFit="1" customWidth="1"/>
    <col min="26" max="26" width="5.77734375" style="1" bestFit="1" customWidth="1"/>
    <col min="27" max="27" width="4.21875" style="1" customWidth="1"/>
    <col min="28" max="28" width="5.21875" style="1" bestFit="1" customWidth="1"/>
    <col min="29" max="29" width="4" style="1" bestFit="1" customWidth="1"/>
    <col min="30" max="33" width="6.6640625" style="1" bestFit="1" customWidth="1"/>
    <col min="34" max="34" width="5.77734375" style="1" bestFit="1" customWidth="1"/>
    <col min="35" max="255" width="9.109375" style="1"/>
  </cols>
  <sheetData>
    <row r="1" spans="1:34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</row>
    <row r="2" spans="1:34" ht="24.75" customHeight="1" x14ac:dyDescent="0.15">
      <c r="A2" s="549" t="s">
        <v>310</v>
      </c>
      <c r="B2" s="549"/>
      <c r="C2" s="549"/>
      <c r="J2" s="1"/>
    </row>
    <row r="3" spans="1:34" ht="30.75" customHeight="1" thickBot="1" x14ac:dyDescent="0.2">
      <c r="A3" s="541" t="s">
        <v>253</v>
      </c>
      <c r="B3" s="541"/>
      <c r="C3" s="541"/>
      <c r="D3" s="541"/>
      <c r="E3" s="541"/>
      <c r="F3" s="541"/>
      <c r="I3" s="4"/>
    </row>
    <row r="4" spans="1:34" ht="19.5" customHeight="1" x14ac:dyDescent="0.15">
      <c r="A4" s="557" t="s">
        <v>224</v>
      </c>
      <c r="B4" s="550" t="s">
        <v>21</v>
      </c>
      <c r="C4" s="550"/>
      <c r="D4" s="550"/>
      <c r="E4" s="550"/>
      <c r="F4" s="550"/>
      <c r="G4" s="550"/>
      <c r="H4" s="550"/>
      <c r="I4" s="551"/>
      <c r="J4" s="592" t="s">
        <v>19</v>
      </c>
      <c r="K4" s="593"/>
      <c r="L4" s="593"/>
      <c r="M4" s="593"/>
      <c r="N4" s="593"/>
      <c r="O4" s="593"/>
      <c r="P4" s="593"/>
      <c r="Q4" s="594"/>
      <c r="T4" s="432" t="s">
        <v>353</v>
      </c>
      <c r="U4" s="432"/>
      <c r="V4" s="432"/>
      <c r="W4" s="432"/>
      <c r="X4" s="432"/>
      <c r="Y4" s="432"/>
      <c r="Z4" s="432"/>
      <c r="AB4" s="432" t="s">
        <v>353</v>
      </c>
      <c r="AC4" s="432"/>
      <c r="AD4" s="432"/>
      <c r="AE4" s="432"/>
      <c r="AF4" s="432"/>
      <c r="AG4" s="432"/>
      <c r="AH4" s="432"/>
    </row>
    <row r="5" spans="1:34" ht="33" customHeight="1" thickBot="1" x14ac:dyDescent="0.2">
      <c r="A5" s="558"/>
      <c r="B5" s="70" t="s">
        <v>242</v>
      </c>
      <c r="C5" s="70" t="s">
        <v>195</v>
      </c>
      <c r="D5" s="70" t="s">
        <v>197</v>
      </c>
      <c r="E5" s="94" t="s">
        <v>78</v>
      </c>
      <c r="F5" s="94" t="s">
        <v>79</v>
      </c>
      <c r="G5" s="94" t="s">
        <v>84</v>
      </c>
      <c r="H5" s="94" t="s">
        <v>83</v>
      </c>
      <c r="I5" s="111" t="s">
        <v>92</v>
      </c>
      <c r="J5" s="131" t="s">
        <v>242</v>
      </c>
      <c r="K5" s="70" t="s">
        <v>195</v>
      </c>
      <c r="L5" s="70" t="s">
        <v>197</v>
      </c>
      <c r="M5" s="94" t="s">
        <v>78</v>
      </c>
      <c r="N5" s="94" t="s">
        <v>79</v>
      </c>
      <c r="O5" s="94" t="s">
        <v>84</v>
      </c>
      <c r="P5" s="94" t="s">
        <v>83</v>
      </c>
      <c r="Q5" s="111" t="s">
        <v>92</v>
      </c>
      <c r="T5" s="452" t="s">
        <v>195</v>
      </c>
      <c r="U5" s="452" t="s">
        <v>197</v>
      </c>
      <c r="V5" s="453" t="s">
        <v>78</v>
      </c>
      <c r="W5" s="453" t="s">
        <v>79</v>
      </c>
      <c r="X5" s="453" t="s">
        <v>84</v>
      </c>
      <c r="Y5" s="453" t="s">
        <v>83</v>
      </c>
      <c r="Z5" s="453" t="s">
        <v>92</v>
      </c>
      <c r="AB5" s="452" t="s">
        <v>195</v>
      </c>
      <c r="AC5" s="452" t="s">
        <v>197</v>
      </c>
      <c r="AD5" s="453" t="s">
        <v>78</v>
      </c>
      <c r="AE5" s="453" t="s">
        <v>79</v>
      </c>
      <c r="AF5" s="453" t="s">
        <v>84</v>
      </c>
      <c r="AG5" s="453" t="s">
        <v>83</v>
      </c>
      <c r="AH5" s="453" t="s">
        <v>92</v>
      </c>
    </row>
    <row r="6" spans="1:34" ht="21" customHeight="1" thickTop="1" x14ac:dyDescent="0.15">
      <c r="A6" s="61" t="s">
        <v>243</v>
      </c>
      <c r="B6" s="74">
        <f t="shared" ref="B6:B20" si="0">SUM(C6:I6)</f>
        <v>1548</v>
      </c>
      <c r="C6" s="74">
        <f t="shared" ref="C6:I6" si="1">SUM(C7:C36)</f>
        <v>1442</v>
      </c>
      <c r="D6" s="74">
        <f t="shared" si="1"/>
        <v>74</v>
      </c>
      <c r="E6" s="74">
        <f t="shared" si="1"/>
        <v>12</v>
      </c>
      <c r="F6" s="74">
        <f t="shared" si="1"/>
        <v>3</v>
      </c>
      <c r="G6" s="74">
        <f t="shared" si="1"/>
        <v>0</v>
      </c>
      <c r="H6" s="74">
        <f t="shared" si="1"/>
        <v>4</v>
      </c>
      <c r="I6" s="74">
        <f t="shared" si="1"/>
        <v>13</v>
      </c>
      <c r="J6" s="132">
        <f t="shared" ref="J6:J20" si="2">SUM(K6:Q6)</f>
        <v>7012</v>
      </c>
      <c r="K6" s="74">
        <f t="shared" ref="K6:Q6" si="3">SUM(K7:K36)</f>
        <v>2331</v>
      </c>
      <c r="L6" s="74">
        <f t="shared" si="3"/>
        <v>442</v>
      </c>
      <c r="M6" s="74">
        <f t="shared" si="3"/>
        <v>144</v>
      </c>
      <c r="N6" s="74">
        <f t="shared" si="3"/>
        <v>74</v>
      </c>
      <c r="O6" s="74">
        <f t="shared" si="3"/>
        <v>0</v>
      </c>
      <c r="P6" s="74">
        <f t="shared" si="3"/>
        <v>263</v>
      </c>
      <c r="Q6" s="133">
        <f t="shared" si="3"/>
        <v>3758</v>
      </c>
      <c r="T6" s="432" t="str">
        <f t="shared" ref="T6:T36" si="4">IF((C6*1)&lt;=K6,"","오류")</f>
        <v/>
      </c>
      <c r="U6" s="432" t="str">
        <f t="shared" ref="U6:U36" si="5">IF((D6*5)&lt;=L6,"","오류")</f>
        <v/>
      </c>
      <c r="V6" s="432" t="str">
        <f t="shared" ref="V6:V36" si="6">IF((E6*10)&lt;=M6,"","오류")</f>
        <v/>
      </c>
      <c r="W6" s="432" t="str">
        <f t="shared" ref="W6:W36" si="7">IF((F6*20)&lt;=N6,"","오류")</f>
        <v/>
      </c>
      <c r="X6" s="432" t="str">
        <f t="shared" ref="X6:X36" si="8">IF((G6*40)&lt;=O6,"","오류")</f>
        <v/>
      </c>
      <c r="Y6" s="432" t="str">
        <f t="shared" ref="Y6:Y36" si="9">IF((H6*50)&lt;=P6,"","오류")</f>
        <v/>
      </c>
      <c r="Z6" s="432" t="str">
        <f t="shared" ref="Z6:Z36" si="10">IF((I6*100)&lt;=Q6,"","오류")</f>
        <v/>
      </c>
      <c r="AB6" s="432" t="str">
        <f t="shared" ref="AB6:AB36" si="11">IF((C6*4)&gt;=K6,"","오류")</f>
        <v/>
      </c>
      <c r="AC6" s="432" t="str">
        <f t="shared" ref="AC6:AC36" si="12">IF((D6*9)&gt;=L6,"","오류")</f>
        <v/>
      </c>
      <c r="AD6" s="432" t="str">
        <f t="shared" ref="AD6:AD36" si="13">IF((E6*19)&gt;=M6,"","오류")</f>
        <v/>
      </c>
      <c r="AE6" s="432" t="str">
        <f t="shared" ref="AE6:AE36" si="14">IF((F6*39)&gt;=N6,"","오류")</f>
        <v/>
      </c>
      <c r="AF6" s="432" t="str">
        <f t="shared" ref="AF6:AF36" si="15">IF((G6*49)&gt;=O6,"","오류")</f>
        <v/>
      </c>
      <c r="AG6" s="432" t="str">
        <f t="shared" ref="AG6:AG36" si="16">IF((H6*99)&gt;=P6,"","오류")</f>
        <v/>
      </c>
      <c r="AH6" s="432" t="str">
        <f t="shared" ref="AH6:AH36" si="17">IF((I6*1000)&gt;=Q6,"","오류")</f>
        <v/>
      </c>
    </row>
    <row r="7" spans="1:34" ht="21" customHeight="1" x14ac:dyDescent="0.15">
      <c r="A7" s="64" t="s">
        <v>395</v>
      </c>
      <c r="B7" s="78">
        <f t="shared" si="0"/>
        <v>70</v>
      </c>
      <c r="C7" s="37">
        <v>62</v>
      </c>
      <c r="D7" s="37">
        <v>5</v>
      </c>
      <c r="E7" s="37">
        <v>2</v>
      </c>
      <c r="F7" s="37">
        <v>0</v>
      </c>
      <c r="G7" s="37">
        <v>0</v>
      </c>
      <c r="H7" s="37">
        <v>1</v>
      </c>
      <c r="I7" s="40">
        <v>0</v>
      </c>
      <c r="J7" s="134">
        <f t="shared" si="2"/>
        <v>249</v>
      </c>
      <c r="K7" s="37">
        <v>103</v>
      </c>
      <c r="L7" s="37">
        <v>30</v>
      </c>
      <c r="M7" s="37">
        <v>20</v>
      </c>
      <c r="N7" s="37">
        <v>0</v>
      </c>
      <c r="O7" s="37">
        <v>0</v>
      </c>
      <c r="P7" s="37">
        <v>96</v>
      </c>
      <c r="Q7" s="40">
        <v>0</v>
      </c>
      <c r="T7" s="432" t="str">
        <f t="shared" si="4"/>
        <v/>
      </c>
      <c r="U7" s="432" t="str">
        <f t="shared" si="5"/>
        <v/>
      </c>
      <c r="V7" s="432" t="str">
        <f t="shared" si="6"/>
        <v/>
      </c>
      <c r="W7" s="432" t="str">
        <f t="shared" si="7"/>
        <v/>
      </c>
      <c r="X7" s="432" t="str">
        <f t="shared" si="8"/>
        <v/>
      </c>
      <c r="Y7" s="432" t="str">
        <f t="shared" si="9"/>
        <v/>
      </c>
      <c r="Z7" s="432" t="str">
        <f t="shared" si="10"/>
        <v/>
      </c>
      <c r="AB7" s="432" t="str">
        <f t="shared" si="11"/>
        <v/>
      </c>
      <c r="AC7" s="432" t="str">
        <f t="shared" si="12"/>
        <v/>
      </c>
      <c r="AD7" s="432" t="str">
        <f t="shared" si="13"/>
        <v/>
      </c>
      <c r="AE7" s="432" t="str">
        <f t="shared" si="14"/>
        <v/>
      </c>
      <c r="AF7" s="432" t="str">
        <f t="shared" si="15"/>
        <v/>
      </c>
      <c r="AG7" s="432" t="str">
        <f t="shared" si="16"/>
        <v/>
      </c>
      <c r="AH7" s="432" t="str">
        <f t="shared" si="17"/>
        <v/>
      </c>
    </row>
    <row r="8" spans="1:34" ht="21" customHeight="1" x14ac:dyDescent="0.15">
      <c r="A8" s="64" t="s">
        <v>396</v>
      </c>
      <c r="B8" s="78">
        <f t="shared" si="0"/>
        <v>87</v>
      </c>
      <c r="C8" s="38">
        <v>85</v>
      </c>
      <c r="D8" s="38">
        <v>1</v>
      </c>
      <c r="E8" s="38">
        <v>1</v>
      </c>
      <c r="F8" s="38">
        <v>0</v>
      </c>
      <c r="G8" s="38">
        <v>0</v>
      </c>
      <c r="H8" s="38">
        <v>0</v>
      </c>
      <c r="I8" s="93">
        <v>0</v>
      </c>
      <c r="J8" s="134">
        <f t="shared" si="2"/>
        <v>149</v>
      </c>
      <c r="K8" s="38">
        <v>134</v>
      </c>
      <c r="L8" s="38">
        <v>5</v>
      </c>
      <c r="M8" s="38">
        <v>10</v>
      </c>
      <c r="N8" s="38">
        <v>0</v>
      </c>
      <c r="O8" s="38">
        <v>0</v>
      </c>
      <c r="P8" s="38">
        <v>0</v>
      </c>
      <c r="Q8" s="93">
        <v>0</v>
      </c>
      <c r="T8" s="432" t="str">
        <f t="shared" si="4"/>
        <v/>
      </c>
      <c r="U8" s="432" t="str">
        <f t="shared" si="5"/>
        <v/>
      </c>
      <c r="V8" s="432" t="str">
        <f t="shared" si="6"/>
        <v/>
      </c>
      <c r="W8" s="432" t="str">
        <f t="shared" si="7"/>
        <v/>
      </c>
      <c r="X8" s="432" t="str">
        <f t="shared" si="8"/>
        <v/>
      </c>
      <c r="Y8" s="432" t="str">
        <f t="shared" si="9"/>
        <v/>
      </c>
      <c r="Z8" s="432" t="str">
        <f t="shared" si="10"/>
        <v/>
      </c>
      <c r="AB8" s="432" t="str">
        <f t="shared" si="11"/>
        <v/>
      </c>
      <c r="AC8" s="432" t="str">
        <f t="shared" si="12"/>
        <v/>
      </c>
      <c r="AD8" s="432" t="str">
        <f t="shared" si="13"/>
        <v/>
      </c>
      <c r="AE8" s="432" t="str">
        <f t="shared" si="14"/>
        <v/>
      </c>
      <c r="AF8" s="432" t="str">
        <f t="shared" si="15"/>
        <v/>
      </c>
      <c r="AG8" s="432" t="str">
        <f t="shared" si="16"/>
        <v/>
      </c>
      <c r="AH8" s="432" t="str">
        <f t="shared" si="17"/>
        <v/>
      </c>
    </row>
    <row r="9" spans="1:34" ht="21" customHeight="1" x14ac:dyDescent="0.15">
      <c r="A9" s="64" t="s">
        <v>397</v>
      </c>
      <c r="B9" s="78">
        <f t="shared" si="0"/>
        <v>136</v>
      </c>
      <c r="C9" s="38">
        <v>123</v>
      </c>
      <c r="D9" s="38">
        <v>8</v>
      </c>
      <c r="E9" s="38">
        <v>2</v>
      </c>
      <c r="F9" s="38">
        <v>1</v>
      </c>
      <c r="G9" s="38">
        <v>0</v>
      </c>
      <c r="H9" s="38">
        <v>0</v>
      </c>
      <c r="I9" s="93">
        <v>2</v>
      </c>
      <c r="J9" s="134">
        <f t="shared" si="2"/>
        <v>480</v>
      </c>
      <c r="K9" s="38">
        <v>170</v>
      </c>
      <c r="L9" s="38">
        <v>44</v>
      </c>
      <c r="M9" s="38">
        <v>26</v>
      </c>
      <c r="N9" s="38">
        <v>20</v>
      </c>
      <c r="O9" s="38">
        <v>0</v>
      </c>
      <c r="P9" s="38">
        <v>0</v>
      </c>
      <c r="Q9" s="93">
        <v>220</v>
      </c>
      <c r="T9" s="432" t="str">
        <f t="shared" si="4"/>
        <v/>
      </c>
      <c r="U9" s="432" t="str">
        <f t="shared" si="5"/>
        <v/>
      </c>
      <c r="V9" s="432" t="str">
        <f t="shared" si="6"/>
        <v/>
      </c>
      <c r="W9" s="432" t="str">
        <f t="shared" si="7"/>
        <v/>
      </c>
      <c r="X9" s="432" t="str">
        <f t="shared" si="8"/>
        <v/>
      </c>
      <c r="Y9" s="432" t="str">
        <f t="shared" si="9"/>
        <v/>
      </c>
      <c r="Z9" s="432" t="str">
        <f t="shared" si="10"/>
        <v/>
      </c>
      <c r="AB9" s="432" t="str">
        <f t="shared" si="11"/>
        <v/>
      </c>
      <c r="AC9" s="432" t="str">
        <f t="shared" si="12"/>
        <v/>
      </c>
      <c r="AD9" s="432" t="str">
        <f t="shared" si="13"/>
        <v/>
      </c>
      <c r="AE9" s="432" t="str">
        <f t="shared" si="14"/>
        <v/>
      </c>
      <c r="AF9" s="432" t="str">
        <f t="shared" si="15"/>
        <v/>
      </c>
      <c r="AG9" s="432" t="str">
        <f t="shared" si="16"/>
        <v/>
      </c>
      <c r="AH9" s="432" t="str">
        <f t="shared" si="17"/>
        <v/>
      </c>
    </row>
    <row r="10" spans="1:34" ht="21" customHeight="1" x14ac:dyDescent="0.15">
      <c r="A10" s="64" t="s">
        <v>398</v>
      </c>
      <c r="B10" s="78">
        <f t="shared" si="0"/>
        <v>276</v>
      </c>
      <c r="C10" s="38">
        <v>259</v>
      </c>
      <c r="D10" s="38">
        <v>13</v>
      </c>
      <c r="E10" s="38">
        <v>3</v>
      </c>
      <c r="F10" s="38">
        <v>0</v>
      </c>
      <c r="G10" s="38">
        <v>0</v>
      </c>
      <c r="H10" s="38">
        <v>1</v>
      </c>
      <c r="I10" s="93">
        <v>0</v>
      </c>
      <c r="J10" s="134">
        <f t="shared" si="2"/>
        <v>605</v>
      </c>
      <c r="K10" s="38">
        <v>437</v>
      </c>
      <c r="L10" s="38">
        <v>79</v>
      </c>
      <c r="M10" s="38">
        <v>34</v>
      </c>
      <c r="N10" s="38">
        <v>0</v>
      </c>
      <c r="O10" s="38">
        <v>0</v>
      </c>
      <c r="P10" s="38">
        <v>55</v>
      </c>
      <c r="Q10" s="93">
        <v>0</v>
      </c>
      <c r="T10" s="432" t="str">
        <f t="shared" si="4"/>
        <v/>
      </c>
      <c r="U10" s="432" t="str">
        <f t="shared" si="5"/>
        <v/>
      </c>
      <c r="V10" s="432" t="str">
        <f t="shared" si="6"/>
        <v/>
      </c>
      <c r="W10" s="432" t="str">
        <f t="shared" si="7"/>
        <v/>
      </c>
      <c r="X10" s="432" t="str">
        <f t="shared" si="8"/>
        <v/>
      </c>
      <c r="Y10" s="432" t="str">
        <f t="shared" si="9"/>
        <v/>
      </c>
      <c r="Z10" s="432" t="str">
        <f t="shared" si="10"/>
        <v/>
      </c>
      <c r="AB10" s="432" t="str">
        <f t="shared" si="11"/>
        <v/>
      </c>
      <c r="AC10" s="432" t="str">
        <f t="shared" si="12"/>
        <v/>
      </c>
      <c r="AD10" s="432" t="str">
        <f t="shared" si="13"/>
        <v/>
      </c>
      <c r="AE10" s="432" t="str">
        <f t="shared" si="14"/>
        <v/>
      </c>
      <c r="AF10" s="432" t="str">
        <f t="shared" si="15"/>
        <v/>
      </c>
      <c r="AG10" s="432" t="str">
        <f t="shared" si="16"/>
        <v/>
      </c>
      <c r="AH10" s="432" t="str">
        <f t="shared" si="17"/>
        <v/>
      </c>
    </row>
    <row r="11" spans="1:34" ht="21" customHeight="1" x14ac:dyDescent="0.15">
      <c r="A11" s="64" t="s">
        <v>399</v>
      </c>
      <c r="B11" s="78">
        <f t="shared" si="0"/>
        <v>120</v>
      </c>
      <c r="C11" s="38">
        <v>111</v>
      </c>
      <c r="D11" s="38">
        <v>5</v>
      </c>
      <c r="E11" s="38">
        <v>0</v>
      </c>
      <c r="F11" s="38">
        <v>0</v>
      </c>
      <c r="G11" s="38">
        <v>0</v>
      </c>
      <c r="H11" s="38">
        <v>0</v>
      </c>
      <c r="I11" s="93">
        <v>4</v>
      </c>
      <c r="J11" s="134">
        <f t="shared" si="2"/>
        <v>882</v>
      </c>
      <c r="K11" s="38">
        <v>204</v>
      </c>
      <c r="L11" s="38">
        <v>30</v>
      </c>
      <c r="M11" s="38">
        <v>0</v>
      </c>
      <c r="N11" s="38">
        <v>0</v>
      </c>
      <c r="O11" s="38">
        <v>0</v>
      </c>
      <c r="P11" s="38">
        <v>0</v>
      </c>
      <c r="Q11" s="93">
        <v>648</v>
      </c>
      <c r="T11" s="432" t="str">
        <f t="shared" si="4"/>
        <v/>
      </c>
      <c r="U11" s="432" t="str">
        <f t="shared" si="5"/>
        <v/>
      </c>
      <c r="V11" s="432" t="str">
        <f t="shared" si="6"/>
        <v/>
      </c>
      <c r="W11" s="432" t="str">
        <f t="shared" si="7"/>
        <v/>
      </c>
      <c r="X11" s="432" t="str">
        <f t="shared" si="8"/>
        <v/>
      </c>
      <c r="Y11" s="432" t="str">
        <f t="shared" si="9"/>
        <v/>
      </c>
      <c r="Z11" s="432" t="str">
        <f t="shared" si="10"/>
        <v/>
      </c>
      <c r="AB11" s="432" t="str">
        <f t="shared" si="11"/>
        <v/>
      </c>
      <c r="AC11" s="432" t="str">
        <f t="shared" si="12"/>
        <v/>
      </c>
      <c r="AD11" s="432" t="str">
        <f t="shared" si="13"/>
        <v/>
      </c>
      <c r="AE11" s="432" t="str">
        <f t="shared" si="14"/>
        <v/>
      </c>
      <c r="AF11" s="432" t="str">
        <f t="shared" si="15"/>
        <v/>
      </c>
      <c r="AG11" s="432" t="str">
        <f t="shared" si="16"/>
        <v/>
      </c>
      <c r="AH11" s="432" t="str">
        <f t="shared" si="17"/>
        <v/>
      </c>
    </row>
    <row r="12" spans="1:34" ht="21" customHeight="1" x14ac:dyDescent="0.15">
      <c r="A12" s="64" t="s">
        <v>400</v>
      </c>
      <c r="B12" s="78">
        <f t="shared" si="0"/>
        <v>169</v>
      </c>
      <c r="C12" s="38">
        <v>151</v>
      </c>
      <c r="D12" s="38">
        <v>14</v>
      </c>
      <c r="E12" s="38">
        <v>1</v>
      </c>
      <c r="F12" s="38">
        <v>1</v>
      </c>
      <c r="G12" s="38">
        <v>0</v>
      </c>
      <c r="H12" s="38">
        <v>0</v>
      </c>
      <c r="I12" s="93">
        <v>2</v>
      </c>
      <c r="J12" s="134">
        <f t="shared" si="2"/>
        <v>1085</v>
      </c>
      <c r="K12" s="38">
        <v>257</v>
      </c>
      <c r="L12" s="38">
        <v>83</v>
      </c>
      <c r="M12" s="38">
        <v>15</v>
      </c>
      <c r="N12" s="38">
        <v>30</v>
      </c>
      <c r="O12" s="38">
        <v>0</v>
      </c>
      <c r="P12" s="38">
        <v>0</v>
      </c>
      <c r="Q12" s="93">
        <v>700</v>
      </c>
      <c r="T12" s="432" t="str">
        <f t="shared" si="4"/>
        <v/>
      </c>
      <c r="U12" s="432" t="str">
        <f t="shared" si="5"/>
        <v/>
      </c>
      <c r="V12" s="432" t="str">
        <f t="shared" si="6"/>
        <v/>
      </c>
      <c r="W12" s="432" t="str">
        <f t="shared" si="7"/>
        <v/>
      </c>
      <c r="X12" s="432" t="str">
        <f t="shared" si="8"/>
        <v/>
      </c>
      <c r="Y12" s="432" t="str">
        <f t="shared" si="9"/>
        <v/>
      </c>
      <c r="Z12" s="432" t="str">
        <f t="shared" si="10"/>
        <v/>
      </c>
      <c r="AB12" s="432" t="str">
        <f t="shared" si="11"/>
        <v/>
      </c>
      <c r="AC12" s="432" t="str">
        <f t="shared" si="12"/>
        <v/>
      </c>
      <c r="AD12" s="432" t="str">
        <f t="shared" si="13"/>
        <v/>
      </c>
      <c r="AE12" s="432" t="str">
        <f t="shared" si="14"/>
        <v/>
      </c>
      <c r="AF12" s="432" t="str">
        <f t="shared" si="15"/>
        <v/>
      </c>
      <c r="AG12" s="432" t="str">
        <f t="shared" si="16"/>
        <v/>
      </c>
      <c r="AH12" s="432" t="str">
        <f t="shared" si="17"/>
        <v/>
      </c>
    </row>
    <row r="13" spans="1:34" ht="21" customHeight="1" x14ac:dyDescent="0.15">
      <c r="A13" s="64" t="s">
        <v>401</v>
      </c>
      <c r="B13" s="78">
        <f t="shared" si="0"/>
        <v>46</v>
      </c>
      <c r="C13" s="38">
        <v>43</v>
      </c>
      <c r="D13" s="38">
        <v>1</v>
      </c>
      <c r="E13" s="38">
        <v>1</v>
      </c>
      <c r="F13" s="38">
        <v>0</v>
      </c>
      <c r="G13" s="38">
        <v>0</v>
      </c>
      <c r="H13" s="38">
        <v>1</v>
      </c>
      <c r="I13" s="93">
        <v>0</v>
      </c>
      <c r="J13" s="134">
        <f t="shared" si="2"/>
        <v>143</v>
      </c>
      <c r="K13" s="38">
        <v>75</v>
      </c>
      <c r="L13" s="38">
        <v>8</v>
      </c>
      <c r="M13" s="38">
        <v>10</v>
      </c>
      <c r="N13" s="38">
        <v>0</v>
      </c>
      <c r="O13" s="38">
        <v>0</v>
      </c>
      <c r="P13" s="38">
        <v>50</v>
      </c>
      <c r="Q13" s="93">
        <v>0</v>
      </c>
      <c r="T13" s="432" t="str">
        <f t="shared" si="4"/>
        <v/>
      </c>
      <c r="U13" s="432" t="str">
        <f t="shared" si="5"/>
        <v/>
      </c>
      <c r="V13" s="432" t="str">
        <f t="shared" si="6"/>
        <v/>
      </c>
      <c r="W13" s="432" t="str">
        <f t="shared" si="7"/>
        <v/>
      </c>
      <c r="X13" s="432" t="str">
        <f t="shared" si="8"/>
        <v/>
      </c>
      <c r="Y13" s="432" t="str">
        <f t="shared" si="9"/>
        <v/>
      </c>
      <c r="Z13" s="432" t="str">
        <f t="shared" si="10"/>
        <v/>
      </c>
      <c r="AB13" s="432" t="str">
        <f t="shared" si="11"/>
        <v/>
      </c>
      <c r="AC13" s="432" t="str">
        <f t="shared" si="12"/>
        <v/>
      </c>
      <c r="AD13" s="432" t="str">
        <f t="shared" si="13"/>
        <v/>
      </c>
      <c r="AE13" s="432" t="str">
        <f t="shared" si="14"/>
        <v/>
      </c>
      <c r="AF13" s="432" t="str">
        <f t="shared" si="15"/>
        <v/>
      </c>
      <c r="AG13" s="432" t="str">
        <f t="shared" si="16"/>
        <v/>
      </c>
      <c r="AH13" s="432" t="str">
        <f t="shared" si="17"/>
        <v/>
      </c>
    </row>
    <row r="14" spans="1:34" ht="21" customHeight="1" x14ac:dyDescent="0.15">
      <c r="A14" s="64" t="s">
        <v>402</v>
      </c>
      <c r="B14" s="78">
        <f t="shared" si="0"/>
        <v>71</v>
      </c>
      <c r="C14" s="38">
        <v>67</v>
      </c>
      <c r="D14" s="38">
        <v>2</v>
      </c>
      <c r="E14" s="38">
        <v>0</v>
      </c>
      <c r="F14" s="38">
        <v>1</v>
      </c>
      <c r="G14" s="38">
        <v>0</v>
      </c>
      <c r="H14" s="38">
        <v>0</v>
      </c>
      <c r="I14" s="93">
        <v>1</v>
      </c>
      <c r="J14" s="306">
        <f t="shared" si="2"/>
        <v>305</v>
      </c>
      <c r="K14" s="38">
        <v>125</v>
      </c>
      <c r="L14" s="38">
        <v>16</v>
      </c>
      <c r="M14" s="38">
        <v>0</v>
      </c>
      <c r="N14" s="38">
        <v>24</v>
      </c>
      <c r="O14" s="38">
        <v>0</v>
      </c>
      <c r="P14" s="38">
        <v>0</v>
      </c>
      <c r="Q14" s="93">
        <v>140</v>
      </c>
      <c r="T14" s="432" t="str">
        <f t="shared" si="4"/>
        <v/>
      </c>
      <c r="U14" s="432" t="str">
        <f t="shared" si="5"/>
        <v/>
      </c>
      <c r="V14" s="432" t="str">
        <f t="shared" si="6"/>
        <v/>
      </c>
      <c r="W14" s="432" t="str">
        <f t="shared" si="7"/>
        <v/>
      </c>
      <c r="X14" s="432" t="str">
        <f t="shared" si="8"/>
        <v/>
      </c>
      <c r="Y14" s="432" t="str">
        <f t="shared" si="9"/>
        <v/>
      </c>
      <c r="Z14" s="432" t="str">
        <f t="shared" si="10"/>
        <v/>
      </c>
      <c r="AB14" s="432" t="str">
        <f t="shared" si="11"/>
        <v/>
      </c>
      <c r="AC14" s="432" t="str">
        <f t="shared" si="12"/>
        <v/>
      </c>
      <c r="AD14" s="432" t="str">
        <f t="shared" si="13"/>
        <v/>
      </c>
      <c r="AE14" s="432" t="str">
        <f t="shared" si="14"/>
        <v/>
      </c>
      <c r="AF14" s="432" t="str">
        <f t="shared" si="15"/>
        <v/>
      </c>
      <c r="AG14" s="432" t="str">
        <f t="shared" si="16"/>
        <v/>
      </c>
      <c r="AH14" s="432" t="str">
        <f t="shared" si="17"/>
        <v/>
      </c>
    </row>
    <row r="15" spans="1:34" ht="21" customHeight="1" x14ac:dyDescent="0.15">
      <c r="A15" s="64" t="s">
        <v>403</v>
      </c>
      <c r="B15" s="78">
        <f t="shared" si="0"/>
        <v>208</v>
      </c>
      <c r="C15" s="38">
        <v>196</v>
      </c>
      <c r="D15" s="38">
        <v>8</v>
      </c>
      <c r="E15" s="38">
        <v>1</v>
      </c>
      <c r="F15" s="38">
        <v>0</v>
      </c>
      <c r="G15" s="38">
        <v>0</v>
      </c>
      <c r="H15" s="38">
        <v>0</v>
      </c>
      <c r="I15" s="93">
        <v>3</v>
      </c>
      <c r="J15" s="134">
        <f t="shared" si="2"/>
        <v>1611</v>
      </c>
      <c r="K15" s="38">
        <v>305</v>
      </c>
      <c r="L15" s="38">
        <v>46</v>
      </c>
      <c r="M15" s="38">
        <v>10</v>
      </c>
      <c r="N15" s="38">
        <v>0</v>
      </c>
      <c r="O15" s="38">
        <v>0</v>
      </c>
      <c r="P15" s="38">
        <v>0</v>
      </c>
      <c r="Q15" s="93">
        <v>1250</v>
      </c>
      <c r="T15" s="432" t="str">
        <f t="shared" si="4"/>
        <v/>
      </c>
      <c r="U15" s="432" t="str">
        <f t="shared" si="5"/>
        <v/>
      </c>
      <c r="V15" s="432" t="str">
        <f t="shared" si="6"/>
        <v/>
      </c>
      <c r="W15" s="432" t="str">
        <f t="shared" si="7"/>
        <v/>
      </c>
      <c r="X15" s="432" t="str">
        <f t="shared" si="8"/>
        <v/>
      </c>
      <c r="Y15" s="432" t="str">
        <f t="shared" si="9"/>
        <v/>
      </c>
      <c r="Z15" s="432" t="str">
        <f t="shared" si="10"/>
        <v/>
      </c>
      <c r="AB15" s="432" t="str">
        <f t="shared" si="11"/>
        <v/>
      </c>
      <c r="AC15" s="432" t="str">
        <f t="shared" si="12"/>
        <v/>
      </c>
      <c r="AD15" s="432" t="str">
        <f t="shared" si="13"/>
        <v/>
      </c>
      <c r="AE15" s="432" t="str">
        <f t="shared" si="14"/>
        <v/>
      </c>
      <c r="AF15" s="432" t="str">
        <f t="shared" si="15"/>
        <v/>
      </c>
      <c r="AG15" s="432" t="str">
        <f t="shared" si="16"/>
        <v/>
      </c>
      <c r="AH15" s="432" t="str">
        <f t="shared" si="17"/>
        <v/>
      </c>
    </row>
    <row r="16" spans="1:34" ht="21" customHeight="1" x14ac:dyDescent="0.15">
      <c r="A16" s="64" t="s">
        <v>404</v>
      </c>
      <c r="B16" s="78">
        <f t="shared" si="0"/>
        <v>109</v>
      </c>
      <c r="C16" s="38">
        <v>100</v>
      </c>
      <c r="D16" s="38">
        <v>7</v>
      </c>
      <c r="E16" s="38">
        <v>1</v>
      </c>
      <c r="F16" s="38">
        <v>0</v>
      </c>
      <c r="G16" s="38">
        <v>0</v>
      </c>
      <c r="H16" s="38">
        <v>0</v>
      </c>
      <c r="I16" s="93">
        <v>1</v>
      </c>
      <c r="J16" s="134">
        <f t="shared" si="2"/>
        <v>1015</v>
      </c>
      <c r="K16" s="38">
        <v>149</v>
      </c>
      <c r="L16" s="38">
        <v>47</v>
      </c>
      <c r="M16" s="38">
        <v>19</v>
      </c>
      <c r="N16" s="38">
        <v>0</v>
      </c>
      <c r="O16" s="38">
        <v>0</v>
      </c>
      <c r="P16" s="38">
        <v>0</v>
      </c>
      <c r="Q16" s="93">
        <v>800</v>
      </c>
      <c r="T16" s="432" t="str">
        <f t="shared" si="4"/>
        <v/>
      </c>
      <c r="U16" s="432" t="str">
        <f t="shared" si="5"/>
        <v/>
      </c>
      <c r="V16" s="432" t="str">
        <f t="shared" si="6"/>
        <v/>
      </c>
      <c r="W16" s="432" t="str">
        <f t="shared" si="7"/>
        <v/>
      </c>
      <c r="X16" s="432" t="str">
        <f t="shared" si="8"/>
        <v/>
      </c>
      <c r="Y16" s="432" t="str">
        <f t="shared" si="9"/>
        <v/>
      </c>
      <c r="Z16" s="432" t="str">
        <f t="shared" si="10"/>
        <v/>
      </c>
      <c r="AB16" s="432" t="str">
        <f t="shared" si="11"/>
        <v/>
      </c>
      <c r="AC16" s="432" t="str">
        <f t="shared" si="12"/>
        <v/>
      </c>
      <c r="AD16" s="432" t="str">
        <f t="shared" si="13"/>
        <v/>
      </c>
      <c r="AE16" s="432" t="str">
        <f t="shared" si="14"/>
        <v/>
      </c>
      <c r="AF16" s="432" t="str">
        <f t="shared" si="15"/>
        <v/>
      </c>
      <c r="AG16" s="432" t="str">
        <f t="shared" si="16"/>
        <v/>
      </c>
      <c r="AH16" s="432" t="str">
        <f t="shared" si="17"/>
        <v/>
      </c>
    </row>
    <row r="17" spans="1:34" ht="21" customHeight="1" x14ac:dyDescent="0.15">
      <c r="A17" s="64" t="s">
        <v>405</v>
      </c>
      <c r="B17" s="78">
        <f t="shared" si="0"/>
        <v>256</v>
      </c>
      <c r="C17" s="38">
        <v>245</v>
      </c>
      <c r="D17" s="38">
        <v>10</v>
      </c>
      <c r="E17" s="38">
        <v>0</v>
      </c>
      <c r="F17" s="38">
        <v>0</v>
      </c>
      <c r="G17" s="38">
        <v>0</v>
      </c>
      <c r="H17" s="38">
        <v>1</v>
      </c>
      <c r="I17" s="93">
        <v>0</v>
      </c>
      <c r="J17" s="134">
        <f t="shared" si="2"/>
        <v>488</v>
      </c>
      <c r="K17" s="38">
        <v>372</v>
      </c>
      <c r="L17" s="38">
        <v>54</v>
      </c>
      <c r="M17" s="38">
        <v>0</v>
      </c>
      <c r="N17" s="38">
        <v>0</v>
      </c>
      <c r="O17" s="38">
        <v>0</v>
      </c>
      <c r="P17" s="38">
        <v>62</v>
      </c>
      <c r="Q17" s="93">
        <v>0</v>
      </c>
      <c r="T17" s="432" t="str">
        <f t="shared" si="4"/>
        <v/>
      </c>
      <c r="U17" s="432" t="str">
        <f t="shared" si="5"/>
        <v/>
      </c>
      <c r="V17" s="432" t="str">
        <f t="shared" si="6"/>
        <v/>
      </c>
      <c r="W17" s="432" t="str">
        <f t="shared" si="7"/>
        <v/>
      </c>
      <c r="X17" s="432" t="str">
        <f t="shared" si="8"/>
        <v/>
      </c>
      <c r="Y17" s="432" t="str">
        <f t="shared" si="9"/>
        <v/>
      </c>
      <c r="Z17" s="432" t="str">
        <f t="shared" si="10"/>
        <v/>
      </c>
      <c r="AB17" s="432" t="str">
        <f t="shared" si="11"/>
        <v/>
      </c>
      <c r="AC17" s="432" t="str">
        <f t="shared" si="12"/>
        <v/>
      </c>
      <c r="AD17" s="432" t="str">
        <f t="shared" si="13"/>
        <v/>
      </c>
      <c r="AE17" s="432" t="str">
        <f t="shared" si="14"/>
        <v/>
      </c>
      <c r="AF17" s="432" t="str">
        <f t="shared" si="15"/>
        <v/>
      </c>
      <c r="AG17" s="432" t="str">
        <f t="shared" si="16"/>
        <v/>
      </c>
      <c r="AH17" s="432" t="str">
        <f t="shared" si="17"/>
        <v/>
      </c>
    </row>
    <row r="18" spans="1:34" ht="21" customHeight="1" x14ac:dyDescent="0.15">
      <c r="A18" s="64"/>
      <c r="B18" s="78">
        <f t="shared" si="0"/>
        <v>0</v>
      </c>
      <c r="C18" s="38"/>
      <c r="D18" s="38"/>
      <c r="E18" s="38"/>
      <c r="F18" s="38"/>
      <c r="G18" s="38"/>
      <c r="H18" s="38"/>
      <c r="I18" s="93"/>
      <c r="J18" s="134">
        <f t="shared" si="2"/>
        <v>0</v>
      </c>
      <c r="K18" s="38"/>
      <c r="L18" s="38"/>
      <c r="M18" s="38"/>
      <c r="N18" s="38"/>
      <c r="O18" s="38"/>
      <c r="P18" s="38"/>
      <c r="Q18" s="93"/>
      <c r="T18" s="432" t="str">
        <f t="shared" si="4"/>
        <v/>
      </c>
      <c r="U18" s="432" t="str">
        <f t="shared" si="5"/>
        <v/>
      </c>
      <c r="V18" s="432" t="str">
        <f t="shared" si="6"/>
        <v/>
      </c>
      <c r="W18" s="432" t="str">
        <f t="shared" si="7"/>
        <v/>
      </c>
      <c r="X18" s="432" t="str">
        <f t="shared" si="8"/>
        <v/>
      </c>
      <c r="Y18" s="432" t="str">
        <f t="shared" si="9"/>
        <v/>
      </c>
      <c r="Z18" s="432" t="str">
        <f t="shared" si="10"/>
        <v/>
      </c>
      <c r="AB18" s="432" t="str">
        <f t="shared" si="11"/>
        <v/>
      </c>
      <c r="AC18" s="432" t="str">
        <f t="shared" si="12"/>
        <v/>
      </c>
      <c r="AD18" s="432" t="str">
        <f t="shared" si="13"/>
        <v/>
      </c>
      <c r="AE18" s="432" t="str">
        <f t="shared" si="14"/>
        <v/>
      </c>
      <c r="AF18" s="432" t="str">
        <f t="shared" si="15"/>
        <v/>
      </c>
      <c r="AG18" s="432" t="str">
        <f t="shared" si="16"/>
        <v/>
      </c>
      <c r="AH18" s="432" t="str">
        <f t="shared" si="17"/>
        <v/>
      </c>
    </row>
    <row r="19" spans="1:34" ht="21" customHeight="1" x14ac:dyDescent="0.15">
      <c r="A19" s="64"/>
      <c r="B19" s="78">
        <f t="shared" si="0"/>
        <v>0</v>
      </c>
      <c r="C19" s="38"/>
      <c r="D19" s="38"/>
      <c r="E19" s="38"/>
      <c r="F19" s="38"/>
      <c r="G19" s="38"/>
      <c r="H19" s="38"/>
      <c r="I19" s="93"/>
      <c r="J19" s="134">
        <f t="shared" si="2"/>
        <v>0</v>
      </c>
      <c r="K19" s="38"/>
      <c r="L19" s="38"/>
      <c r="M19" s="38"/>
      <c r="N19" s="38"/>
      <c r="O19" s="38"/>
      <c r="P19" s="38"/>
      <c r="Q19" s="93"/>
      <c r="T19" s="432" t="str">
        <f t="shared" si="4"/>
        <v/>
      </c>
      <c r="U19" s="432" t="str">
        <f t="shared" si="5"/>
        <v/>
      </c>
      <c r="V19" s="432" t="str">
        <f t="shared" si="6"/>
        <v/>
      </c>
      <c r="W19" s="432" t="str">
        <f t="shared" si="7"/>
        <v/>
      </c>
      <c r="X19" s="432" t="str">
        <f t="shared" si="8"/>
        <v/>
      </c>
      <c r="Y19" s="432" t="str">
        <f t="shared" si="9"/>
        <v/>
      </c>
      <c r="Z19" s="432" t="str">
        <f t="shared" si="10"/>
        <v/>
      </c>
      <c r="AB19" s="432" t="str">
        <f t="shared" si="11"/>
        <v/>
      </c>
      <c r="AC19" s="432" t="str">
        <f t="shared" si="12"/>
        <v/>
      </c>
      <c r="AD19" s="432" t="str">
        <f t="shared" si="13"/>
        <v/>
      </c>
      <c r="AE19" s="432" t="str">
        <f t="shared" si="14"/>
        <v/>
      </c>
      <c r="AF19" s="432" t="str">
        <f t="shared" si="15"/>
        <v/>
      </c>
      <c r="AG19" s="432" t="str">
        <f t="shared" si="16"/>
        <v/>
      </c>
      <c r="AH19" s="432" t="str">
        <f t="shared" si="17"/>
        <v/>
      </c>
    </row>
    <row r="20" spans="1:34" ht="21" customHeight="1" x14ac:dyDescent="0.15">
      <c r="A20" s="64"/>
      <c r="B20" s="78">
        <f t="shared" si="0"/>
        <v>0</v>
      </c>
      <c r="C20" s="38"/>
      <c r="D20" s="38"/>
      <c r="E20" s="38"/>
      <c r="F20" s="38"/>
      <c r="G20" s="38"/>
      <c r="H20" s="38"/>
      <c r="I20" s="93"/>
      <c r="J20" s="134">
        <f t="shared" si="2"/>
        <v>0</v>
      </c>
      <c r="K20" s="38"/>
      <c r="L20" s="38"/>
      <c r="M20" s="38"/>
      <c r="N20" s="38"/>
      <c r="O20" s="38"/>
      <c r="P20" s="38"/>
      <c r="Q20" s="93"/>
      <c r="T20" s="432" t="str">
        <f t="shared" si="4"/>
        <v/>
      </c>
      <c r="U20" s="432" t="str">
        <f t="shared" si="5"/>
        <v/>
      </c>
      <c r="V20" s="432" t="str">
        <f t="shared" si="6"/>
        <v/>
      </c>
      <c r="W20" s="432" t="str">
        <f t="shared" si="7"/>
        <v/>
      </c>
      <c r="X20" s="432" t="str">
        <f t="shared" si="8"/>
        <v/>
      </c>
      <c r="Y20" s="432" t="str">
        <f t="shared" si="9"/>
        <v/>
      </c>
      <c r="Z20" s="432" t="str">
        <f t="shared" si="10"/>
        <v/>
      </c>
      <c r="AB20" s="432" t="str">
        <f t="shared" si="11"/>
        <v/>
      </c>
      <c r="AC20" s="432" t="str">
        <f t="shared" si="12"/>
        <v/>
      </c>
      <c r="AD20" s="432" t="str">
        <f t="shared" si="13"/>
        <v/>
      </c>
      <c r="AE20" s="432" t="str">
        <f t="shared" si="14"/>
        <v/>
      </c>
      <c r="AF20" s="432" t="str">
        <f t="shared" si="15"/>
        <v/>
      </c>
      <c r="AG20" s="432" t="str">
        <f t="shared" si="16"/>
        <v/>
      </c>
      <c r="AH20" s="432" t="str">
        <f t="shared" si="17"/>
        <v/>
      </c>
    </row>
    <row r="21" spans="1:34" ht="21" customHeight="1" x14ac:dyDescent="0.15">
      <c r="A21" s="64"/>
      <c r="B21" s="78">
        <f t="shared" ref="B21:B36" si="18">SUM(C21:I21)</f>
        <v>0</v>
      </c>
      <c r="C21" s="38"/>
      <c r="D21" s="38"/>
      <c r="E21" s="38"/>
      <c r="F21" s="38"/>
      <c r="G21" s="38"/>
      <c r="H21" s="38"/>
      <c r="I21" s="93"/>
      <c r="J21" s="134">
        <f t="shared" ref="J21:J36" si="19">SUM(K21:Q21)</f>
        <v>0</v>
      </c>
      <c r="K21" s="38"/>
      <c r="L21" s="38"/>
      <c r="M21" s="38"/>
      <c r="N21" s="38"/>
      <c r="O21" s="38"/>
      <c r="P21" s="38"/>
      <c r="Q21" s="93"/>
      <c r="T21" s="432" t="str">
        <f t="shared" si="4"/>
        <v/>
      </c>
      <c r="U21" s="432" t="str">
        <f t="shared" si="5"/>
        <v/>
      </c>
      <c r="V21" s="432" t="str">
        <f t="shared" si="6"/>
        <v/>
      </c>
      <c r="W21" s="432" t="str">
        <f t="shared" si="7"/>
        <v/>
      </c>
      <c r="X21" s="432" t="str">
        <f t="shared" si="8"/>
        <v/>
      </c>
      <c r="Y21" s="432" t="str">
        <f t="shared" si="9"/>
        <v/>
      </c>
      <c r="Z21" s="432" t="str">
        <f t="shared" si="10"/>
        <v/>
      </c>
      <c r="AB21" s="432" t="str">
        <f t="shared" si="11"/>
        <v/>
      </c>
      <c r="AC21" s="432" t="str">
        <f t="shared" si="12"/>
        <v/>
      </c>
      <c r="AD21" s="432" t="str">
        <f t="shared" si="13"/>
        <v/>
      </c>
      <c r="AE21" s="432" t="str">
        <f t="shared" si="14"/>
        <v/>
      </c>
      <c r="AF21" s="432" t="str">
        <f t="shared" si="15"/>
        <v/>
      </c>
      <c r="AG21" s="432" t="str">
        <f t="shared" si="16"/>
        <v/>
      </c>
      <c r="AH21" s="432" t="str">
        <f t="shared" si="17"/>
        <v/>
      </c>
    </row>
    <row r="22" spans="1:34" ht="21" customHeight="1" x14ac:dyDescent="0.15">
      <c r="A22" s="64"/>
      <c r="B22" s="78">
        <f t="shared" si="18"/>
        <v>0</v>
      </c>
      <c r="C22" s="38"/>
      <c r="D22" s="38"/>
      <c r="E22" s="38"/>
      <c r="F22" s="38"/>
      <c r="G22" s="38"/>
      <c r="H22" s="38"/>
      <c r="I22" s="93"/>
      <c r="J22" s="134">
        <f t="shared" si="19"/>
        <v>0</v>
      </c>
      <c r="K22" s="38"/>
      <c r="L22" s="38"/>
      <c r="M22" s="38"/>
      <c r="N22" s="38"/>
      <c r="O22" s="38"/>
      <c r="P22" s="38"/>
      <c r="Q22" s="93"/>
      <c r="T22" s="432" t="str">
        <f t="shared" si="4"/>
        <v/>
      </c>
      <c r="U22" s="432" t="str">
        <f t="shared" si="5"/>
        <v/>
      </c>
      <c r="V22" s="432" t="str">
        <f t="shared" si="6"/>
        <v/>
      </c>
      <c r="W22" s="432" t="str">
        <f t="shared" si="7"/>
        <v/>
      </c>
      <c r="X22" s="432" t="str">
        <f t="shared" si="8"/>
        <v/>
      </c>
      <c r="Y22" s="432" t="str">
        <f t="shared" si="9"/>
        <v/>
      </c>
      <c r="Z22" s="432" t="str">
        <f t="shared" si="10"/>
        <v/>
      </c>
      <c r="AB22" s="432" t="str">
        <f t="shared" si="11"/>
        <v/>
      </c>
      <c r="AC22" s="432" t="str">
        <f t="shared" si="12"/>
        <v/>
      </c>
      <c r="AD22" s="432" t="str">
        <f t="shared" si="13"/>
        <v/>
      </c>
      <c r="AE22" s="432" t="str">
        <f t="shared" si="14"/>
        <v/>
      </c>
      <c r="AF22" s="432" t="str">
        <f t="shared" si="15"/>
        <v/>
      </c>
      <c r="AG22" s="432" t="str">
        <f t="shared" si="16"/>
        <v/>
      </c>
      <c r="AH22" s="432" t="str">
        <f t="shared" si="17"/>
        <v/>
      </c>
    </row>
    <row r="23" spans="1:34" ht="21" customHeight="1" x14ac:dyDescent="0.15">
      <c r="A23" s="64"/>
      <c r="B23" s="78">
        <f t="shared" si="18"/>
        <v>0</v>
      </c>
      <c r="C23" s="38"/>
      <c r="D23" s="38"/>
      <c r="E23" s="38"/>
      <c r="F23" s="38"/>
      <c r="G23" s="38"/>
      <c r="H23" s="38"/>
      <c r="I23" s="93"/>
      <c r="J23" s="134">
        <f t="shared" si="19"/>
        <v>0</v>
      </c>
      <c r="K23" s="38"/>
      <c r="L23" s="38"/>
      <c r="M23" s="38"/>
      <c r="N23" s="38"/>
      <c r="O23" s="38"/>
      <c r="P23" s="38"/>
      <c r="Q23" s="93"/>
      <c r="T23" s="432" t="str">
        <f t="shared" si="4"/>
        <v/>
      </c>
      <c r="U23" s="432" t="str">
        <f t="shared" si="5"/>
        <v/>
      </c>
      <c r="V23" s="432" t="str">
        <f t="shared" si="6"/>
        <v/>
      </c>
      <c r="W23" s="432" t="str">
        <f t="shared" si="7"/>
        <v/>
      </c>
      <c r="X23" s="432" t="str">
        <f t="shared" si="8"/>
        <v/>
      </c>
      <c r="Y23" s="432" t="str">
        <f t="shared" si="9"/>
        <v/>
      </c>
      <c r="Z23" s="432" t="str">
        <f t="shared" si="10"/>
        <v/>
      </c>
      <c r="AB23" s="432" t="str">
        <f t="shared" si="11"/>
        <v/>
      </c>
      <c r="AC23" s="432" t="str">
        <f t="shared" si="12"/>
        <v/>
      </c>
      <c r="AD23" s="432" t="str">
        <f t="shared" si="13"/>
        <v/>
      </c>
      <c r="AE23" s="432" t="str">
        <f t="shared" si="14"/>
        <v/>
      </c>
      <c r="AF23" s="432" t="str">
        <f t="shared" si="15"/>
        <v/>
      </c>
      <c r="AG23" s="432" t="str">
        <f t="shared" si="16"/>
        <v/>
      </c>
      <c r="AH23" s="432" t="str">
        <f t="shared" si="17"/>
        <v/>
      </c>
    </row>
    <row r="24" spans="1:34" ht="21" customHeight="1" x14ac:dyDescent="0.15">
      <c r="A24" s="64"/>
      <c r="B24" s="78">
        <f t="shared" si="18"/>
        <v>0</v>
      </c>
      <c r="C24" s="38"/>
      <c r="D24" s="38"/>
      <c r="E24" s="38"/>
      <c r="F24" s="38"/>
      <c r="G24" s="38"/>
      <c r="H24" s="38"/>
      <c r="I24" s="93"/>
      <c r="J24" s="134">
        <f t="shared" si="19"/>
        <v>0</v>
      </c>
      <c r="K24" s="38"/>
      <c r="L24" s="38"/>
      <c r="M24" s="38"/>
      <c r="N24" s="38"/>
      <c r="O24" s="38"/>
      <c r="P24" s="38"/>
      <c r="Q24" s="93"/>
      <c r="T24" s="432" t="str">
        <f t="shared" si="4"/>
        <v/>
      </c>
      <c r="U24" s="432" t="str">
        <f t="shared" si="5"/>
        <v/>
      </c>
      <c r="V24" s="432" t="str">
        <f t="shared" si="6"/>
        <v/>
      </c>
      <c r="W24" s="432" t="str">
        <f t="shared" si="7"/>
        <v/>
      </c>
      <c r="X24" s="432" t="str">
        <f t="shared" si="8"/>
        <v/>
      </c>
      <c r="Y24" s="432" t="str">
        <f t="shared" si="9"/>
        <v/>
      </c>
      <c r="Z24" s="432" t="str">
        <f t="shared" si="10"/>
        <v/>
      </c>
      <c r="AB24" s="432" t="str">
        <f t="shared" si="11"/>
        <v/>
      </c>
      <c r="AC24" s="432" t="str">
        <f t="shared" si="12"/>
        <v/>
      </c>
      <c r="AD24" s="432" t="str">
        <f t="shared" si="13"/>
        <v/>
      </c>
      <c r="AE24" s="432" t="str">
        <f t="shared" si="14"/>
        <v/>
      </c>
      <c r="AF24" s="432" t="str">
        <f t="shared" si="15"/>
        <v/>
      </c>
      <c r="AG24" s="432" t="str">
        <f t="shared" si="16"/>
        <v/>
      </c>
      <c r="AH24" s="432" t="str">
        <f t="shared" si="17"/>
        <v/>
      </c>
    </row>
    <row r="25" spans="1:34" ht="21" customHeight="1" x14ac:dyDescent="0.15">
      <c r="A25" s="64"/>
      <c r="B25" s="78">
        <f t="shared" si="18"/>
        <v>0</v>
      </c>
      <c r="C25" s="38"/>
      <c r="D25" s="38"/>
      <c r="E25" s="38"/>
      <c r="F25" s="38"/>
      <c r="G25" s="38"/>
      <c r="H25" s="38"/>
      <c r="I25" s="93"/>
      <c r="J25" s="134">
        <f t="shared" si="19"/>
        <v>0</v>
      </c>
      <c r="K25" s="38"/>
      <c r="L25" s="38"/>
      <c r="M25" s="38"/>
      <c r="N25" s="38"/>
      <c r="O25" s="38"/>
      <c r="P25" s="38"/>
      <c r="Q25" s="93"/>
      <c r="T25" s="432" t="str">
        <f t="shared" si="4"/>
        <v/>
      </c>
      <c r="U25" s="432" t="str">
        <f t="shared" si="5"/>
        <v/>
      </c>
      <c r="V25" s="432" t="str">
        <f t="shared" si="6"/>
        <v/>
      </c>
      <c r="W25" s="432" t="str">
        <f t="shared" si="7"/>
        <v/>
      </c>
      <c r="X25" s="432" t="str">
        <f t="shared" si="8"/>
        <v/>
      </c>
      <c r="Y25" s="432" t="str">
        <f t="shared" si="9"/>
        <v/>
      </c>
      <c r="Z25" s="432" t="str">
        <f t="shared" si="10"/>
        <v/>
      </c>
      <c r="AB25" s="432" t="str">
        <f t="shared" si="11"/>
        <v/>
      </c>
      <c r="AC25" s="432" t="str">
        <f t="shared" si="12"/>
        <v/>
      </c>
      <c r="AD25" s="432" t="str">
        <f t="shared" si="13"/>
        <v/>
      </c>
      <c r="AE25" s="432" t="str">
        <f t="shared" si="14"/>
        <v/>
      </c>
      <c r="AF25" s="432" t="str">
        <f t="shared" si="15"/>
        <v/>
      </c>
      <c r="AG25" s="432" t="str">
        <f t="shared" si="16"/>
        <v/>
      </c>
      <c r="AH25" s="432" t="str">
        <f t="shared" si="17"/>
        <v/>
      </c>
    </row>
    <row r="26" spans="1:34" ht="21" customHeight="1" x14ac:dyDescent="0.15">
      <c r="A26" s="64"/>
      <c r="B26" s="78">
        <f t="shared" si="18"/>
        <v>0</v>
      </c>
      <c r="C26" s="38"/>
      <c r="D26" s="38"/>
      <c r="E26" s="38"/>
      <c r="F26" s="38"/>
      <c r="G26" s="38"/>
      <c r="H26" s="38"/>
      <c r="I26" s="93"/>
      <c r="J26" s="134">
        <f t="shared" si="19"/>
        <v>0</v>
      </c>
      <c r="K26" s="38"/>
      <c r="L26" s="38"/>
      <c r="M26" s="38"/>
      <c r="N26" s="38"/>
      <c r="O26" s="38"/>
      <c r="P26" s="38"/>
      <c r="Q26" s="93"/>
      <c r="T26" s="432" t="str">
        <f t="shared" si="4"/>
        <v/>
      </c>
      <c r="U26" s="432" t="str">
        <f t="shared" si="5"/>
        <v/>
      </c>
      <c r="V26" s="432" t="str">
        <f t="shared" si="6"/>
        <v/>
      </c>
      <c r="W26" s="432" t="str">
        <f t="shared" si="7"/>
        <v/>
      </c>
      <c r="X26" s="432" t="str">
        <f t="shared" si="8"/>
        <v/>
      </c>
      <c r="Y26" s="432" t="str">
        <f t="shared" si="9"/>
        <v/>
      </c>
      <c r="Z26" s="432" t="str">
        <f t="shared" si="10"/>
        <v/>
      </c>
      <c r="AB26" s="432" t="str">
        <f t="shared" si="11"/>
        <v/>
      </c>
      <c r="AC26" s="432" t="str">
        <f t="shared" si="12"/>
        <v/>
      </c>
      <c r="AD26" s="432" t="str">
        <f t="shared" si="13"/>
        <v/>
      </c>
      <c r="AE26" s="432" t="str">
        <f t="shared" si="14"/>
        <v/>
      </c>
      <c r="AF26" s="432" t="str">
        <f t="shared" si="15"/>
        <v/>
      </c>
      <c r="AG26" s="432" t="str">
        <f t="shared" si="16"/>
        <v/>
      </c>
      <c r="AH26" s="432" t="str">
        <f t="shared" si="17"/>
        <v/>
      </c>
    </row>
    <row r="27" spans="1:34" ht="21" customHeight="1" x14ac:dyDescent="0.15">
      <c r="A27" s="64"/>
      <c r="B27" s="78">
        <f t="shared" si="18"/>
        <v>0</v>
      </c>
      <c r="C27" s="38"/>
      <c r="D27" s="38"/>
      <c r="E27" s="38"/>
      <c r="F27" s="38"/>
      <c r="G27" s="38"/>
      <c r="H27" s="38"/>
      <c r="I27" s="93"/>
      <c r="J27" s="134">
        <f t="shared" si="19"/>
        <v>0</v>
      </c>
      <c r="K27" s="38"/>
      <c r="L27" s="38"/>
      <c r="M27" s="38"/>
      <c r="N27" s="38"/>
      <c r="O27" s="38"/>
      <c r="P27" s="38"/>
      <c r="Q27" s="93"/>
      <c r="T27" s="432" t="str">
        <f t="shared" si="4"/>
        <v/>
      </c>
      <c r="U27" s="432" t="str">
        <f t="shared" si="5"/>
        <v/>
      </c>
      <c r="V27" s="432" t="str">
        <f t="shared" si="6"/>
        <v/>
      </c>
      <c r="W27" s="432" t="str">
        <f t="shared" si="7"/>
        <v/>
      </c>
      <c r="X27" s="432" t="str">
        <f t="shared" si="8"/>
        <v/>
      </c>
      <c r="Y27" s="432" t="str">
        <f t="shared" si="9"/>
        <v/>
      </c>
      <c r="Z27" s="432" t="str">
        <f t="shared" si="10"/>
        <v/>
      </c>
      <c r="AB27" s="432" t="str">
        <f t="shared" si="11"/>
        <v/>
      </c>
      <c r="AC27" s="432" t="str">
        <f t="shared" si="12"/>
        <v/>
      </c>
      <c r="AD27" s="432" t="str">
        <f t="shared" si="13"/>
        <v/>
      </c>
      <c r="AE27" s="432" t="str">
        <f t="shared" si="14"/>
        <v/>
      </c>
      <c r="AF27" s="432" t="str">
        <f t="shared" si="15"/>
        <v/>
      </c>
      <c r="AG27" s="432" t="str">
        <f t="shared" si="16"/>
        <v/>
      </c>
      <c r="AH27" s="432" t="str">
        <f t="shared" si="17"/>
        <v/>
      </c>
    </row>
    <row r="28" spans="1:34" ht="21" customHeight="1" x14ac:dyDescent="0.15">
      <c r="A28" s="64"/>
      <c r="B28" s="78">
        <f t="shared" si="18"/>
        <v>0</v>
      </c>
      <c r="C28" s="38"/>
      <c r="D28" s="38"/>
      <c r="E28" s="38"/>
      <c r="F28" s="38"/>
      <c r="G28" s="38"/>
      <c r="H28" s="38"/>
      <c r="I28" s="93"/>
      <c r="J28" s="134">
        <f t="shared" si="19"/>
        <v>0</v>
      </c>
      <c r="K28" s="38"/>
      <c r="L28" s="38"/>
      <c r="M28" s="38"/>
      <c r="N28" s="38"/>
      <c r="O28" s="38"/>
      <c r="P28" s="38"/>
      <c r="Q28" s="93"/>
      <c r="T28" s="432" t="str">
        <f t="shared" si="4"/>
        <v/>
      </c>
      <c r="U28" s="432" t="str">
        <f t="shared" si="5"/>
        <v/>
      </c>
      <c r="V28" s="432" t="str">
        <f t="shared" si="6"/>
        <v/>
      </c>
      <c r="W28" s="432" t="str">
        <f t="shared" si="7"/>
        <v/>
      </c>
      <c r="X28" s="432" t="str">
        <f t="shared" si="8"/>
        <v/>
      </c>
      <c r="Y28" s="432" t="str">
        <f t="shared" si="9"/>
        <v/>
      </c>
      <c r="Z28" s="432" t="str">
        <f t="shared" si="10"/>
        <v/>
      </c>
      <c r="AB28" s="432" t="str">
        <f t="shared" si="11"/>
        <v/>
      </c>
      <c r="AC28" s="432" t="str">
        <f t="shared" si="12"/>
        <v/>
      </c>
      <c r="AD28" s="432" t="str">
        <f t="shared" si="13"/>
        <v/>
      </c>
      <c r="AE28" s="432" t="str">
        <f t="shared" si="14"/>
        <v/>
      </c>
      <c r="AF28" s="432" t="str">
        <f t="shared" si="15"/>
        <v/>
      </c>
      <c r="AG28" s="432" t="str">
        <f t="shared" si="16"/>
        <v/>
      </c>
      <c r="AH28" s="432" t="str">
        <f t="shared" si="17"/>
        <v/>
      </c>
    </row>
    <row r="29" spans="1:34" ht="21" customHeight="1" x14ac:dyDescent="0.15">
      <c r="A29" s="64"/>
      <c r="B29" s="78">
        <f t="shared" si="18"/>
        <v>0</v>
      </c>
      <c r="C29" s="38"/>
      <c r="D29" s="38"/>
      <c r="E29" s="38"/>
      <c r="F29" s="38"/>
      <c r="G29" s="38"/>
      <c r="H29" s="38"/>
      <c r="I29" s="93"/>
      <c r="J29" s="134">
        <f t="shared" si="19"/>
        <v>0</v>
      </c>
      <c r="K29" s="38"/>
      <c r="L29" s="38"/>
      <c r="M29" s="38"/>
      <c r="N29" s="38"/>
      <c r="O29" s="38"/>
      <c r="P29" s="38"/>
      <c r="Q29" s="93"/>
      <c r="T29" s="432" t="str">
        <f t="shared" si="4"/>
        <v/>
      </c>
      <c r="U29" s="432" t="str">
        <f t="shared" si="5"/>
        <v/>
      </c>
      <c r="V29" s="432" t="str">
        <f t="shared" si="6"/>
        <v/>
      </c>
      <c r="W29" s="432" t="str">
        <f t="shared" si="7"/>
        <v/>
      </c>
      <c r="X29" s="432" t="str">
        <f t="shared" si="8"/>
        <v/>
      </c>
      <c r="Y29" s="432" t="str">
        <f t="shared" si="9"/>
        <v/>
      </c>
      <c r="Z29" s="432" t="str">
        <f t="shared" si="10"/>
        <v/>
      </c>
      <c r="AB29" s="432" t="str">
        <f t="shared" si="11"/>
        <v/>
      </c>
      <c r="AC29" s="432" t="str">
        <f t="shared" si="12"/>
        <v/>
      </c>
      <c r="AD29" s="432" t="str">
        <f t="shared" si="13"/>
        <v/>
      </c>
      <c r="AE29" s="432" t="str">
        <f t="shared" si="14"/>
        <v/>
      </c>
      <c r="AF29" s="432" t="str">
        <f t="shared" si="15"/>
        <v/>
      </c>
      <c r="AG29" s="432" t="str">
        <f t="shared" si="16"/>
        <v/>
      </c>
      <c r="AH29" s="432" t="str">
        <f t="shared" si="17"/>
        <v/>
      </c>
    </row>
    <row r="30" spans="1:34" ht="21" customHeight="1" x14ac:dyDescent="0.15">
      <c r="A30" s="64"/>
      <c r="B30" s="78">
        <f t="shared" si="18"/>
        <v>0</v>
      </c>
      <c r="C30" s="38"/>
      <c r="D30" s="38"/>
      <c r="E30" s="38"/>
      <c r="F30" s="38"/>
      <c r="G30" s="38"/>
      <c r="H30" s="38"/>
      <c r="I30" s="93"/>
      <c r="J30" s="134">
        <f t="shared" si="19"/>
        <v>0</v>
      </c>
      <c r="K30" s="38"/>
      <c r="L30" s="38"/>
      <c r="M30" s="38"/>
      <c r="N30" s="38"/>
      <c r="O30" s="38"/>
      <c r="P30" s="38"/>
      <c r="Q30" s="93"/>
      <c r="T30" s="432" t="str">
        <f t="shared" si="4"/>
        <v/>
      </c>
      <c r="U30" s="432" t="str">
        <f t="shared" si="5"/>
        <v/>
      </c>
      <c r="V30" s="432" t="str">
        <f t="shared" si="6"/>
        <v/>
      </c>
      <c r="W30" s="432" t="str">
        <f t="shared" si="7"/>
        <v/>
      </c>
      <c r="X30" s="432" t="str">
        <f t="shared" si="8"/>
        <v/>
      </c>
      <c r="Y30" s="432" t="str">
        <f t="shared" si="9"/>
        <v/>
      </c>
      <c r="Z30" s="432" t="str">
        <f t="shared" si="10"/>
        <v/>
      </c>
      <c r="AB30" s="432" t="str">
        <f t="shared" si="11"/>
        <v/>
      </c>
      <c r="AC30" s="432" t="str">
        <f t="shared" si="12"/>
        <v/>
      </c>
      <c r="AD30" s="432" t="str">
        <f t="shared" si="13"/>
        <v/>
      </c>
      <c r="AE30" s="432" t="str">
        <f t="shared" si="14"/>
        <v/>
      </c>
      <c r="AF30" s="432" t="str">
        <f t="shared" si="15"/>
        <v/>
      </c>
      <c r="AG30" s="432" t="str">
        <f t="shared" si="16"/>
        <v/>
      </c>
      <c r="AH30" s="432" t="str">
        <f t="shared" si="17"/>
        <v/>
      </c>
    </row>
    <row r="31" spans="1:34" ht="21" customHeight="1" x14ac:dyDescent="0.15">
      <c r="A31" s="64"/>
      <c r="B31" s="78">
        <f t="shared" si="18"/>
        <v>0</v>
      </c>
      <c r="C31" s="38"/>
      <c r="D31" s="38"/>
      <c r="E31" s="38"/>
      <c r="F31" s="38"/>
      <c r="G31" s="38"/>
      <c r="H31" s="38"/>
      <c r="I31" s="93"/>
      <c r="J31" s="134">
        <f t="shared" si="19"/>
        <v>0</v>
      </c>
      <c r="K31" s="38"/>
      <c r="L31" s="38"/>
      <c r="M31" s="38"/>
      <c r="N31" s="38"/>
      <c r="O31" s="38"/>
      <c r="P31" s="38"/>
      <c r="Q31" s="93"/>
      <c r="T31" s="432" t="str">
        <f t="shared" si="4"/>
        <v/>
      </c>
      <c r="U31" s="432" t="str">
        <f t="shared" si="5"/>
        <v/>
      </c>
      <c r="V31" s="432" t="str">
        <f t="shared" si="6"/>
        <v/>
      </c>
      <c r="W31" s="432" t="str">
        <f t="shared" si="7"/>
        <v/>
      </c>
      <c r="X31" s="432" t="str">
        <f t="shared" si="8"/>
        <v/>
      </c>
      <c r="Y31" s="432" t="str">
        <f t="shared" si="9"/>
        <v/>
      </c>
      <c r="Z31" s="432" t="str">
        <f t="shared" si="10"/>
        <v/>
      </c>
      <c r="AB31" s="432" t="str">
        <f t="shared" si="11"/>
        <v/>
      </c>
      <c r="AC31" s="432" t="str">
        <f t="shared" si="12"/>
        <v/>
      </c>
      <c r="AD31" s="432" t="str">
        <f t="shared" si="13"/>
        <v/>
      </c>
      <c r="AE31" s="432" t="str">
        <f t="shared" si="14"/>
        <v/>
      </c>
      <c r="AF31" s="432" t="str">
        <f t="shared" si="15"/>
        <v/>
      </c>
      <c r="AG31" s="432" t="str">
        <f t="shared" si="16"/>
        <v/>
      </c>
      <c r="AH31" s="432" t="str">
        <f t="shared" si="17"/>
        <v/>
      </c>
    </row>
    <row r="32" spans="1:34" ht="21" customHeight="1" x14ac:dyDescent="0.15">
      <c r="A32" s="64"/>
      <c r="B32" s="78">
        <f t="shared" si="18"/>
        <v>0</v>
      </c>
      <c r="C32" s="38"/>
      <c r="D32" s="38"/>
      <c r="E32" s="38"/>
      <c r="F32" s="38"/>
      <c r="G32" s="38"/>
      <c r="H32" s="38"/>
      <c r="I32" s="93"/>
      <c r="J32" s="134">
        <f t="shared" si="19"/>
        <v>0</v>
      </c>
      <c r="K32" s="38"/>
      <c r="L32" s="38"/>
      <c r="M32" s="38"/>
      <c r="N32" s="38"/>
      <c r="O32" s="38"/>
      <c r="P32" s="38"/>
      <c r="Q32" s="93"/>
      <c r="T32" s="432" t="str">
        <f t="shared" si="4"/>
        <v/>
      </c>
      <c r="U32" s="432" t="str">
        <f t="shared" si="5"/>
        <v/>
      </c>
      <c r="V32" s="432" t="str">
        <f t="shared" si="6"/>
        <v/>
      </c>
      <c r="W32" s="432" t="str">
        <f t="shared" si="7"/>
        <v/>
      </c>
      <c r="X32" s="432" t="str">
        <f t="shared" si="8"/>
        <v/>
      </c>
      <c r="Y32" s="432" t="str">
        <f t="shared" si="9"/>
        <v/>
      </c>
      <c r="Z32" s="432" t="str">
        <f t="shared" si="10"/>
        <v/>
      </c>
      <c r="AB32" s="432" t="str">
        <f t="shared" si="11"/>
        <v/>
      </c>
      <c r="AC32" s="432" t="str">
        <f t="shared" si="12"/>
        <v/>
      </c>
      <c r="AD32" s="432" t="str">
        <f t="shared" si="13"/>
        <v/>
      </c>
      <c r="AE32" s="432" t="str">
        <f t="shared" si="14"/>
        <v/>
      </c>
      <c r="AF32" s="432" t="str">
        <f t="shared" si="15"/>
        <v/>
      </c>
      <c r="AG32" s="432" t="str">
        <f t="shared" si="16"/>
        <v/>
      </c>
      <c r="AH32" s="432" t="str">
        <f t="shared" si="17"/>
        <v/>
      </c>
    </row>
    <row r="33" spans="1:34" ht="21" customHeight="1" x14ac:dyDescent="0.15">
      <c r="A33" s="64"/>
      <c r="B33" s="78">
        <f t="shared" si="18"/>
        <v>0</v>
      </c>
      <c r="C33" s="38"/>
      <c r="D33" s="38"/>
      <c r="E33" s="38"/>
      <c r="F33" s="38"/>
      <c r="G33" s="38"/>
      <c r="H33" s="38"/>
      <c r="I33" s="93"/>
      <c r="J33" s="134">
        <f t="shared" si="19"/>
        <v>0</v>
      </c>
      <c r="K33" s="38"/>
      <c r="L33" s="38"/>
      <c r="M33" s="38"/>
      <c r="N33" s="38"/>
      <c r="O33" s="38"/>
      <c r="P33" s="38"/>
      <c r="Q33" s="93"/>
      <c r="T33" s="432" t="str">
        <f t="shared" si="4"/>
        <v/>
      </c>
      <c r="U33" s="432" t="str">
        <f t="shared" si="5"/>
        <v/>
      </c>
      <c r="V33" s="432" t="str">
        <f t="shared" si="6"/>
        <v/>
      </c>
      <c r="W33" s="432" t="str">
        <f t="shared" si="7"/>
        <v/>
      </c>
      <c r="X33" s="432" t="str">
        <f t="shared" si="8"/>
        <v/>
      </c>
      <c r="Y33" s="432" t="str">
        <f t="shared" si="9"/>
        <v/>
      </c>
      <c r="Z33" s="432" t="str">
        <f t="shared" si="10"/>
        <v/>
      </c>
      <c r="AB33" s="432" t="str">
        <f t="shared" si="11"/>
        <v/>
      </c>
      <c r="AC33" s="432" t="str">
        <f t="shared" si="12"/>
        <v/>
      </c>
      <c r="AD33" s="432" t="str">
        <f t="shared" si="13"/>
        <v/>
      </c>
      <c r="AE33" s="432" t="str">
        <f t="shared" si="14"/>
        <v/>
      </c>
      <c r="AF33" s="432" t="str">
        <f t="shared" si="15"/>
        <v/>
      </c>
      <c r="AG33" s="432" t="str">
        <f t="shared" si="16"/>
        <v/>
      </c>
      <c r="AH33" s="432" t="str">
        <f t="shared" si="17"/>
        <v/>
      </c>
    </row>
    <row r="34" spans="1:34" ht="21" customHeight="1" x14ac:dyDescent="0.15">
      <c r="A34" s="64"/>
      <c r="B34" s="78">
        <f t="shared" si="18"/>
        <v>0</v>
      </c>
      <c r="C34" s="38"/>
      <c r="D34" s="38"/>
      <c r="E34" s="38"/>
      <c r="F34" s="38"/>
      <c r="G34" s="38"/>
      <c r="H34" s="38"/>
      <c r="I34" s="93"/>
      <c r="J34" s="134">
        <f t="shared" si="19"/>
        <v>0</v>
      </c>
      <c r="K34" s="38"/>
      <c r="L34" s="38"/>
      <c r="M34" s="38"/>
      <c r="N34" s="38"/>
      <c r="O34" s="38"/>
      <c r="P34" s="38"/>
      <c r="Q34" s="93"/>
      <c r="T34" s="432" t="str">
        <f t="shared" si="4"/>
        <v/>
      </c>
      <c r="U34" s="432" t="str">
        <f t="shared" si="5"/>
        <v/>
      </c>
      <c r="V34" s="432" t="str">
        <f t="shared" si="6"/>
        <v/>
      </c>
      <c r="W34" s="432" t="str">
        <f t="shared" si="7"/>
        <v/>
      </c>
      <c r="X34" s="432" t="str">
        <f t="shared" si="8"/>
        <v/>
      </c>
      <c r="Y34" s="432" t="str">
        <f t="shared" si="9"/>
        <v/>
      </c>
      <c r="Z34" s="432" t="str">
        <f t="shared" si="10"/>
        <v/>
      </c>
      <c r="AB34" s="432" t="str">
        <f t="shared" si="11"/>
        <v/>
      </c>
      <c r="AC34" s="432" t="str">
        <f t="shared" si="12"/>
        <v/>
      </c>
      <c r="AD34" s="432" t="str">
        <f t="shared" si="13"/>
        <v/>
      </c>
      <c r="AE34" s="432" t="str">
        <f t="shared" si="14"/>
        <v/>
      </c>
      <c r="AF34" s="432" t="str">
        <f t="shared" si="15"/>
        <v/>
      </c>
      <c r="AG34" s="432" t="str">
        <f t="shared" si="16"/>
        <v/>
      </c>
      <c r="AH34" s="432" t="str">
        <f t="shared" si="17"/>
        <v/>
      </c>
    </row>
    <row r="35" spans="1:34" ht="21" customHeight="1" x14ac:dyDescent="0.15">
      <c r="A35" s="64"/>
      <c r="B35" s="78">
        <f t="shared" si="18"/>
        <v>0</v>
      </c>
      <c r="C35" s="38"/>
      <c r="D35" s="38"/>
      <c r="E35" s="38"/>
      <c r="F35" s="38"/>
      <c r="G35" s="38"/>
      <c r="H35" s="38"/>
      <c r="I35" s="93"/>
      <c r="J35" s="134">
        <f t="shared" si="19"/>
        <v>0</v>
      </c>
      <c r="K35" s="38"/>
      <c r="L35" s="38"/>
      <c r="M35" s="38"/>
      <c r="N35" s="38"/>
      <c r="O35" s="38"/>
      <c r="P35" s="38"/>
      <c r="Q35" s="93"/>
      <c r="T35" s="432" t="str">
        <f t="shared" si="4"/>
        <v/>
      </c>
      <c r="U35" s="432" t="str">
        <f t="shared" si="5"/>
        <v/>
      </c>
      <c r="V35" s="432" t="str">
        <f t="shared" si="6"/>
        <v/>
      </c>
      <c r="W35" s="432" t="str">
        <f t="shared" si="7"/>
        <v/>
      </c>
      <c r="X35" s="432" t="str">
        <f t="shared" si="8"/>
        <v/>
      </c>
      <c r="Y35" s="432" t="str">
        <f t="shared" si="9"/>
        <v/>
      </c>
      <c r="Z35" s="432" t="str">
        <f t="shared" si="10"/>
        <v/>
      </c>
      <c r="AB35" s="432" t="str">
        <f t="shared" si="11"/>
        <v/>
      </c>
      <c r="AC35" s="432" t="str">
        <f t="shared" si="12"/>
        <v/>
      </c>
      <c r="AD35" s="432" t="str">
        <f t="shared" si="13"/>
        <v/>
      </c>
      <c r="AE35" s="432" t="str">
        <f t="shared" si="14"/>
        <v/>
      </c>
      <c r="AF35" s="432" t="str">
        <f t="shared" si="15"/>
        <v/>
      </c>
      <c r="AG35" s="432" t="str">
        <f t="shared" si="16"/>
        <v/>
      </c>
      <c r="AH35" s="432" t="str">
        <f t="shared" si="17"/>
        <v/>
      </c>
    </row>
    <row r="36" spans="1:34" ht="21" customHeight="1" thickBot="1" x14ac:dyDescent="0.2">
      <c r="A36" s="66"/>
      <c r="B36" s="81">
        <f t="shared" si="18"/>
        <v>0</v>
      </c>
      <c r="C36" s="39"/>
      <c r="D36" s="39"/>
      <c r="E36" s="39"/>
      <c r="F36" s="39"/>
      <c r="G36" s="39"/>
      <c r="H36" s="39"/>
      <c r="I36" s="41"/>
      <c r="J36" s="210">
        <f t="shared" si="19"/>
        <v>0</v>
      </c>
      <c r="K36" s="39"/>
      <c r="L36" s="39"/>
      <c r="M36" s="39"/>
      <c r="N36" s="39"/>
      <c r="O36" s="39"/>
      <c r="P36" s="39"/>
      <c r="Q36" s="41"/>
      <c r="T36" s="432" t="str">
        <f t="shared" si="4"/>
        <v/>
      </c>
      <c r="U36" s="432" t="str">
        <f t="shared" si="5"/>
        <v/>
      </c>
      <c r="V36" s="432" t="str">
        <f t="shared" si="6"/>
        <v/>
      </c>
      <c r="W36" s="432" t="str">
        <f t="shared" si="7"/>
        <v/>
      </c>
      <c r="X36" s="432" t="str">
        <f t="shared" si="8"/>
        <v/>
      </c>
      <c r="Y36" s="432" t="str">
        <f t="shared" si="9"/>
        <v/>
      </c>
      <c r="Z36" s="432" t="str">
        <f t="shared" si="10"/>
        <v/>
      </c>
      <c r="AB36" s="432" t="str">
        <f t="shared" si="11"/>
        <v/>
      </c>
      <c r="AC36" s="432" t="str">
        <f t="shared" si="12"/>
        <v/>
      </c>
      <c r="AD36" s="432" t="str">
        <f t="shared" si="13"/>
        <v/>
      </c>
      <c r="AE36" s="432" t="str">
        <f t="shared" si="14"/>
        <v/>
      </c>
      <c r="AF36" s="432" t="str">
        <f t="shared" si="15"/>
        <v/>
      </c>
      <c r="AG36" s="432" t="str">
        <f t="shared" si="16"/>
        <v/>
      </c>
      <c r="AH36" s="432" t="str">
        <f t="shared" si="17"/>
        <v/>
      </c>
    </row>
    <row r="39" spans="1:34" ht="21.95" customHeight="1" thickBot="1" x14ac:dyDescent="0.2">
      <c r="A39" s="541" t="s">
        <v>252</v>
      </c>
      <c r="B39" s="541"/>
      <c r="C39" s="541"/>
      <c r="D39" s="541"/>
      <c r="E39" s="541"/>
      <c r="J39" s="1"/>
      <c r="M39" s="542" t="s">
        <v>136</v>
      </c>
      <c r="N39" s="542"/>
      <c r="R39" s="8"/>
    </row>
    <row r="40" spans="1:34" ht="21.95" customHeight="1" x14ac:dyDescent="0.15">
      <c r="A40" s="552" t="s">
        <v>224</v>
      </c>
      <c r="B40" s="550" t="s">
        <v>154</v>
      </c>
      <c r="C40" s="550"/>
      <c r="D40" s="550"/>
      <c r="E40" s="550"/>
      <c r="F40" s="550"/>
      <c r="G40" s="550"/>
      <c r="H40" s="550"/>
      <c r="I40" s="550"/>
      <c r="J40" s="599"/>
      <c r="K40" s="591" t="s">
        <v>234</v>
      </c>
      <c r="L40" s="550"/>
      <c r="M40" s="550"/>
      <c r="N40" s="551"/>
      <c r="O40" s="608" t="s">
        <v>330</v>
      </c>
      <c r="P40" s="545"/>
      <c r="Q40" s="545"/>
      <c r="R40" s="546"/>
    </row>
    <row r="41" spans="1:34" ht="21.95" customHeight="1" x14ac:dyDescent="0.15">
      <c r="A41" s="582"/>
      <c r="B41" s="596" t="s">
        <v>243</v>
      </c>
      <c r="C41" s="596"/>
      <c r="D41" s="596"/>
      <c r="E41" s="596" t="s">
        <v>126</v>
      </c>
      <c r="F41" s="596"/>
      <c r="G41" s="596"/>
      <c r="H41" s="596" t="s">
        <v>124</v>
      </c>
      <c r="I41" s="596"/>
      <c r="J41" s="600"/>
      <c r="K41" s="617" t="s">
        <v>133</v>
      </c>
      <c r="L41" s="602" t="s">
        <v>210</v>
      </c>
      <c r="M41" s="601" t="s">
        <v>211</v>
      </c>
      <c r="N41" s="587" t="s">
        <v>243</v>
      </c>
      <c r="O41" s="609" t="s">
        <v>331</v>
      </c>
      <c r="P41" s="611" t="s">
        <v>332</v>
      </c>
      <c r="Q41" s="613" t="s">
        <v>239</v>
      </c>
      <c r="R41" s="615" t="s">
        <v>243</v>
      </c>
    </row>
    <row r="42" spans="1:34" ht="21.95" customHeight="1" thickBot="1" x14ac:dyDescent="0.2">
      <c r="A42" s="553"/>
      <c r="B42" s="327" t="s">
        <v>240</v>
      </c>
      <c r="C42" s="327" t="s">
        <v>241</v>
      </c>
      <c r="D42" s="327" t="s">
        <v>243</v>
      </c>
      <c r="E42" s="327" t="s">
        <v>240</v>
      </c>
      <c r="F42" s="327" t="s">
        <v>241</v>
      </c>
      <c r="G42" s="327" t="s">
        <v>243</v>
      </c>
      <c r="H42" s="327" t="s">
        <v>240</v>
      </c>
      <c r="I42" s="327" t="s">
        <v>241</v>
      </c>
      <c r="J42" s="106" t="s">
        <v>243</v>
      </c>
      <c r="K42" s="618"/>
      <c r="L42" s="584"/>
      <c r="M42" s="584"/>
      <c r="N42" s="588"/>
      <c r="O42" s="610"/>
      <c r="P42" s="612"/>
      <c r="Q42" s="614"/>
      <c r="R42" s="616"/>
      <c r="T42" s="432" t="s">
        <v>357</v>
      </c>
    </row>
    <row r="43" spans="1:34" ht="21.95" customHeight="1" thickTop="1" x14ac:dyDescent="0.15">
      <c r="A43" s="61" t="s">
        <v>243</v>
      </c>
      <c r="B43" s="74">
        <f>SUM(B44:B73)</f>
        <v>4179</v>
      </c>
      <c r="C43" s="74">
        <f>SUM(C44:C73)</f>
        <v>2833</v>
      </c>
      <c r="D43" s="74">
        <f t="shared" ref="D43:D57" si="20">SUM(B43:C43)</f>
        <v>7012</v>
      </c>
      <c r="E43" s="74">
        <f>SUM(E44:E73)</f>
        <v>1186</v>
      </c>
      <c r="F43" s="74">
        <f>SUM(F44:F73)</f>
        <v>962</v>
      </c>
      <c r="G43" s="74">
        <f t="shared" ref="G43:G57" si="21">SUM(E43:F43)</f>
        <v>2148</v>
      </c>
      <c r="H43" s="74">
        <f>SUM(H44:H73)</f>
        <v>2993</v>
      </c>
      <c r="I43" s="74">
        <f>SUM(I44:I73)</f>
        <v>1871</v>
      </c>
      <c r="J43" s="135">
        <f t="shared" ref="J43:J57" si="22">SUM(H43:I43)</f>
        <v>4864</v>
      </c>
      <c r="K43" s="136">
        <f t="shared" ref="K43:R43" si="23">SUM(K44:K73)</f>
        <v>1010</v>
      </c>
      <c r="L43" s="74">
        <f t="shared" si="23"/>
        <v>466</v>
      </c>
      <c r="M43" s="74">
        <f t="shared" si="23"/>
        <v>5536</v>
      </c>
      <c r="N43" s="133">
        <f t="shared" si="23"/>
        <v>7012</v>
      </c>
      <c r="O43" s="243">
        <f t="shared" si="23"/>
        <v>2232</v>
      </c>
      <c r="P43" s="244">
        <f t="shared" si="23"/>
        <v>12</v>
      </c>
      <c r="Q43" s="244">
        <f t="shared" si="23"/>
        <v>4768</v>
      </c>
      <c r="R43" s="245">
        <f t="shared" si="23"/>
        <v>7012</v>
      </c>
      <c r="T43" s="438" t="str">
        <f>IF(J6=D43,"","오류")</f>
        <v/>
      </c>
      <c r="U43" s="438" t="str">
        <f>IF(D43=N43,"","오류")</f>
        <v/>
      </c>
      <c r="V43" s="438" t="str">
        <f>IF(D43=R43,"","오류")</f>
        <v/>
      </c>
      <c r="X43" s="14"/>
      <c r="Y43" s="13"/>
      <c r="Z43" s="13"/>
    </row>
    <row r="44" spans="1:34" ht="21.95" customHeight="1" x14ac:dyDescent="0.15">
      <c r="A44" s="64" t="s">
        <v>395</v>
      </c>
      <c r="B44" s="78">
        <f t="shared" ref="B44:B57" si="24">SUM(E44,H44)</f>
        <v>171</v>
      </c>
      <c r="C44" s="78">
        <f t="shared" ref="C44:C57" si="25">SUM(F44,I44)</f>
        <v>78</v>
      </c>
      <c r="D44" s="303">
        <f t="shared" si="20"/>
        <v>249</v>
      </c>
      <c r="E44" s="37">
        <v>29</v>
      </c>
      <c r="F44" s="37">
        <v>24</v>
      </c>
      <c r="G44" s="137">
        <f t="shared" si="21"/>
        <v>53</v>
      </c>
      <c r="H44" s="37">
        <v>142</v>
      </c>
      <c r="I44" s="37">
        <v>54</v>
      </c>
      <c r="J44" s="138">
        <f t="shared" si="22"/>
        <v>196</v>
      </c>
      <c r="K44" s="139">
        <v>8</v>
      </c>
      <c r="L44" s="37">
        <v>20</v>
      </c>
      <c r="M44" s="37">
        <v>221</v>
      </c>
      <c r="N44" s="304">
        <f t="shared" ref="N44:N57" si="26">SUM(K44:M44)</f>
        <v>249</v>
      </c>
      <c r="O44" s="246">
        <v>103</v>
      </c>
      <c r="P44" s="247">
        <v>5</v>
      </c>
      <c r="Q44" s="37">
        <v>141</v>
      </c>
      <c r="R44" s="305">
        <f t="shared" ref="R44:R57" si="27">SUM(O44:Q44)</f>
        <v>249</v>
      </c>
      <c r="T44" s="438" t="str">
        <f t="shared" ref="T44:T73" si="28">IF(J7=D44,"","오류")</f>
        <v/>
      </c>
      <c r="U44" s="438" t="str">
        <f t="shared" ref="U44:U73" si="29">IF(D44=N44,"","오류")</f>
        <v/>
      </c>
      <c r="V44" s="438" t="str">
        <f t="shared" ref="V44:V73" si="30">IF(D44=R44,"","오류")</f>
        <v/>
      </c>
      <c r="X44" s="14"/>
      <c r="Y44" s="13"/>
      <c r="Z44" s="13"/>
    </row>
    <row r="45" spans="1:34" ht="21.95" customHeight="1" x14ac:dyDescent="0.15">
      <c r="A45" s="64" t="s">
        <v>396</v>
      </c>
      <c r="B45" s="78">
        <f t="shared" si="24"/>
        <v>78</v>
      </c>
      <c r="C45" s="78">
        <f t="shared" si="25"/>
        <v>71</v>
      </c>
      <c r="D45" s="303">
        <f t="shared" si="20"/>
        <v>149</v>
      </c>
      <c r="E45" s="38">
        <v>36</v>
      </c>
      <c r="F45" s="38">
        <v>27</v>
      </c>
      <c r="G45" s="303">
        <f t="shared" si="21"/>
        <v>63</v>
      </c>
      <c r="H45" s="38">
        <v>42</v>
      </c>
      <c r="I45" s="38">
        <v>44</v>
      </c>
      <c r="J45" s="138">
        <f t="shared" si="22"/>
        <v>86</v>
      </c>
      <c r="K45" s="141">
        <v>12</v>
      </c>
      <c r="L45" s="38">
        <v>28</v>
      </c>
      <c r="M45" s="38">
        <v>109</v>
      </c>
      <c r="N45" s="304">
        <f t="shared" si="26"/>
        <v>149</v>
      </c>
      <c r="O45" s="249">
        <v>16</v>
      </c>
      <c r="P45" s="250">
        <v>1</v>
      </c>
      <c r="Q45" s="38">
        <v>132</v>
      </c>
      <c r="R45" s="305">
        <f t="shared" si="27"/>
        <v>149</v>
      </c>
      <c r="T45" s="438" t="str">
        <f t="shared" si="28"/>
        <v/>
      </c>
      <c r="U45" s="438" t="str">
        <f t="shared" si="29"/>
        <v/>
      </c>
      <c r="V45" s="438" t="str">
        <f t="shared" si="30"/>
        <v/>
      </c>
      <c r="X45" s="14"/>
      <c r="Y45" s="13"/>
      <c r="Z45" s="13"/>
    </row>
    <row r="46" spans="1:34" ht="21.95" customHeight="1" x14ac:dyDescent="0.15">
      <c r="A46" s="64" t="s">
        <v>397</v>
      </c>
      <c r="B46" s="78">
        <f t="shared" si="24"/>
        <v>320</v>
      </c>
      <c r="C46" s="78">
        <f t="shared" si="25"/>
        <v>160</v>
      </c>
      <c r="D46" s="303">
        <f t="shared" si="20"/>
        <v>480</v>
      </c>
      <c r="E46" s="38">
        <v>39</v>
      </c>
      <c r="F46" s="38">
        <v>41</v>
      </c>
      <c r="G46" s="303">
        <f t="shared" si="21"/>
        <v>80</v>
      </c>
      <c r="H46" s="38">
        <v>281</v>
      </c>
      <c r="I46" s="38">
        <v>119</v>
      </c>
      <c r="J46" s="138">
        <f t="shared" si="22"/>
        <v>400</v>
      </c>
      <c r="K46" s="141">
        <v>101</v>
      </c>
      <c r="L46" s="38">
        <v>53</v>
      </c>
      <c r="M46" s="38">
        <v>326</v>
      </c>
      <c r="N46" s="304">
        <f t="shared" si="26"/>
        <v>480</v>
      </c>
      <c r="O46" s="249">
        <v>244</v>
      </c>
      <c r="P46" s="250">
        <v>0</v>
      </c>
      <c r="Q46" s="38">
        <v>236</v>
      </c>
      <c r="R46" s="305">
        <f t="shared" si="27"/>
        <v>480</v>
      </c>
      <c r="T46" s="438" t="str">
        <f t="shared" si="28"/>
        <v/>
      </c>
      <c r="U46" s="438" t="str">
        <f t="shared" si="29"/>
        <v/>
      </c>
      <c r="V46" s="438" t="str">
        <f t="shared" si="30"/>
        <v/>
      </c>
      <c r="X46" s="14"/>
      <c r="Y46" s="13"/>
      <c r="Z46" s="13"/>
    </row>
    <row r="47" spans="1:34" ht="21.95" customHeight="1" x14ac:dyDescent="0.15">
      <c r="A47" s="64" t="s">
        <v>398</v>
      </c>
      <c r="B47" s="78">
        <f t="shared" si="24"/>
        <v>367</v>
      </c>
      <c r="C47" s="78">
        <f t="shared" si="25"/>
        <v>238</v>
      </c>
      <c r="D47" s="303">
        <f t="shared" si="20"/>
        <v>605</v>
      </c>
      <c r="E47" s="38">
        <v>105</v>
      </c>
      <c r="F47" s="38">
        <v>54</v>
      </c>
      <c r="G47" s="303">
        <f t="shared" si="21"/>
        <v>159</v>
      </c>
      <c r="H47" s="38">
        <v>262</v>
      </c>
      <c r="I47" s="38">
        <v>184</v>
      </c>
      <c r="J47" s="138">
        <f t="shared" si="22"/>
        <v>446</v>
      </c>
      <c r="K47" s="141">
        <v>43</v>
      </c>
      <c r="L47" s="38">
        <v>90</v>
      </c>
      <c r="M47" s="38">
        <v>472</v>
      </c>
      <c r="N47" s="304">
        <f t="shared" si="26"/>
        <v>605</v>
      </c>
      <c r="O47" s="249">
        <v>503</v>
      </c>
      <c r="P47" s="250">
        <v>0</v>
      </c>
      <c r="Q47" s="38">
        <v>102</v>
      </c>
      <c r="R47" s="305">
        <f t="shared" si="27"/>
        <v>605</v>
      </c>
      <c r="T47" s="438" t="str">
        <f t="shared" si="28"/>
        <v/>
      </c>
      <c r="U47" s="438" t="str">
        <f t="shared" si="29"/>
        <v/>
      </c>
      <c r="V47" s="438" t="str">
        <f t="shared" si="30"/>
        <v/>
      </c>
      <c r="X47" s="14"/>
      <c r="Y47" s="13"/>
      <c r="Z47" s="13"/>
    </row>
    <row r="48" spans="1:34" ht="21.95" customHeight="1" x14ac:dyDescent="0.15">
      <c r="A48" s="64" t="s">
        <v>399</v>
      </c>
      <c r="B48" s="78">
        <f t="shared" si="24"/>
        <v>568</v>
      </c>
      <c r="C48" s="78">
        <f t="shared" si="25"/>
        <v>314</v>
      </c>
      <c r="D48" s="303">
        <f t="shared" si="20"/>
        <v>882</v>
      </c>
      <c r="E48" s="38">
        <v>25</v>
      </c>
      <c r="F48" s="38">
        <v>60</v>
      </c>
      <c r="G48" s="303">
        <f t="shared" si="21"/>
        <v>85</v>
      </c>
      <c r="H48" s="38">
        <v>543</v>
      </c>
      <c r="I48" s="38">
        <v>254</v>
      </c>
      <c r="J48" s="138">
        <f t="shared" si="22"/>
        <v>797</v>
      </c>
      <c r="K48" s="141">
        <v>342</v>
      </c>
      <c r="L48" s="38">
        <v>51</v>
      </c>
      <c r="M48" s="38">
        <v>489</v>
      </c>
      <c r="N48" s="304">
        <f t="shared" si="26"/>
        <v>882</v>
      </c>
      <c r="O48" s="249">
        <v>54</v>
      </c>
      <c r="P48" s="250">
        <v>3</v>
      </c>
      <c r="Q48" s="38">
        <v>825</v>
      </c>
      <c r="R48" s="305">
        <f t="shared" si="27"/>
        <v>882</v>
      </c>
      <c r="T48" s="438" t="str">
        <f t="shared" si="28"/>
        <v/>
      </c>
      <c r="U48" s="438" t="str">
        <f t="shared" si="29"/>
        <v/>
      </c>
      <c r="V48" s="438" t="str">
        <f t="shared" si="30"/>
        <v/>
      </c>
      <c r="X48" s="14"/>
      <c r="Y48" s="13"/>
      <c r="Z48" s="13"/>
    </row>
    <row r="49" spans="1:26" ht="21.95" customHeight="1" x14ac:dyDescent="0.15">
      <c r="A49" s="64" t="s">
        <v>400</v>
      </c>
      <c r="B49" s="78">
        <f t="shared" si="24"/>
        <v>632</v>
      </c>
      <c r="C49" s="78">
        <f t="shared" si="25"/>
        <v>453</v>
      </c>
      <c r="D49" s="137">
        <f t="shared" si="20"/>
        <v>1085</v>
      </c>
      <c r="E49" s="38">
        <v>393</v>
      </c>
      <c r="F49" s="38">
        <v>245</v>
      </c>
      <c r="G49" s="137">
        <f t="shared" si="21"/>
        <v>638</v>
      </c>
      <c r="H49" s="38">
        <v>239</v>
      </c>
      <c r="I49" s="38">
        <v>208</v>
      </c>
      <c r="J49" s="138">
        <f t="shared" si="22"/>
        <v>447</v>
      </c>
      <c r="K49" s="141">
        <v>279</v>
      </c>
      <c r="L49" s="38">
        <v>42</v>
      </c>
      <c r="M49" s="38">
        <v>764</v>
      </c>
      <c r="N49" s="140">
        <f t="shared" si="26"/>
        <v>1085</v>
      </c>
      <c r="O49" s="249">
        <v>271</v>
      </c>
      <c r="P49" s="250">
        <v>1</v>
      </c>
      <c r="Q49" s="38">
        <v>813</v>
      </c>
      <c r="R49" s="248">
        <f t="shared" si="27"/>
        <v>1085</v>
      </c>
      <c r="T49" s="438" t="str">
        <f t="shared" si="28"/>
        <v/>
      </c>
      <c r="U49" s="438" t="str">
        <f t="shared" si="29"/>
        <v/>
      </c>
      <c r="V49" s="438" t="str">
        <f t="shared" si="30"/>
        <v/>
      </c>
      <c r="X49" s="14"/>
      <c r="Y49" s="13"/>
      <c r="Z49" s="13"/>
    </row>
    <row r="50" spans="1:26" ht="21.95" customHeight="1" x14ac:dyDescent="0.15">
      <c r="A50" s="64" t="s">
        <v>401</v>
      </c>
      <c r="B50" s="78">
        <f t="shared" si="24"/>
        <v>46</v>
      </c>
      <c r="C50" s="78">
        <f t="shared" si="25"/>
        <v>97</v>
      </c>
      <c r="D50" s="137">
        <f t="shared" si="20"/>
        <v>143</v>
      </c>
      <c r="E50" s="38">
        <v>14</v>
      </c>
      <c r="F50" s="38">
        <v>10</v>
      </c>
      <c r="G50" s="137">
        <f t="shared" si="21"/>
        <v>24</v>
      </c>
      <c r="H50" s="38">
        <v>32</v>
      </c>
      <c r="I50" s="38">
        <v>87</v>
      </c>
      <c r="J50" s="138">
        <f t="shared" si="22"/>
        <v>119</v>
      </c>
      <c r="K50" s="141">
        <v>0</v>
      </c>
      <c r="L50" s="38">
        <v>0</v>
      </c>
      <c r="M50" s="38">
        <v>143</v>
      </c>
      <c r="N50" s="140">
        <f t="shared" si="26"/>
        <v>143</v>
      </c>
      <c r="O50" s="249">
        <v>143</v>
      </c>
      <c r="P50" s="250">
        <v>0</v>
      </c>
      <c r="Q50" s="38">
        <v>0</v>
      </c>
      <c r="R50" s="248">
        <f t="shared" si="27"/>
        <v>143</v>
      </c>
      <c r="T50" s="438" t="str">
        <f t="shared" si="28"/>
        <v/>
      </c>
      <c r="U50" s="438" t="str">
        <f t="shared" si="29"/>
        <v/>
      </c>
      <c r="V50" s="438" t="str">
        <f t="shared" si="30"/>
        <v/>
      </c>
      <c r="X50" s="14"/>
      <c r="Y50" s="13"/>
      <c r="Z50" s="13"/>
    </row>
    <row r="51" spans="1:26" ht="21.95" customHeight="1" x14ac:dyDescent="0.15">
      <c r="A51" s="64" t="s">
        <v>402</v>
      </c>
      <c r="B51" s="78">
        <f t="shared" si="24"/>
        <v>199</v>
      </c>
      <c r="C51" s="78">
        <f t="shared" si="25"/>
        <v>106</v>
      </c>
      <c r="D51" s="303">
        <f t="shared" si="20"/>
        <v>305</v>
      </c>
      <c r="E51" s="38">
        <v>100</v>
      </c>
      <c r="F51" s="38">
        <v>84</v>
      </c>
      <c r="G51" s="137">
        <f t="shared" si="21"/>
        <v>184</v>
      </c>
      <c r="H51" s="38">
        <v>99</v>
      </c>
      <c r="I51" s="38">
        <v>22</v>
      </c>
      <c r="J51" s="138">
        <f t="shared" si="22"/>
        <v>121</v>
      </c>
      <c r="K51" s="141">
        <v>21</v>
      </c>
      <c r="L51" s="38">
        <v>21</v>
      </c>
      <c r="M51" s="38">
        <v>263</v>
      </c>
      <c r="N51" s="140">
        <f t="shared" si="26"/>
        <v>305</v>
      </c>
      <c r="O51" s="249">
        <v>102</v>
      </c>
      <c r="P51" s="250">
        <v>0</v>
      </c>
      <c r="Q51" s="38">
        <v>203</v>
      </c>
      <c r="R51" s="248">
        <f t="shared" si="27"/>
        <v>305</v>
      </c>
      <c r="T51" s="438" t="str">
        <f t="shared" si="28"/>
        <v/>
      </c>
      <c r="U51" s="438" t="str">
        <f t="shared" si="29"/>
        <v/>
      </c>
      <c r="V51" s="438" t="str">
        <f t="shared" si="30"/>
        <v/>
      </c>
      <c r="X51" s="14"/>
      <c r="Y51" s="13"/>
      <c r="Z51" s="13"/>
    </row>
    <row r="52" spans="1:26" ht="21.95" customHeight="1" x14ac:dyDescent="0.15">
      <c r="A52" s="64" t="s">
        <v>403</v>
      </c>
      <c r="B52" s="78">
        <f t="shared" si="24"/>
        <v>880</v>
      </c>
      <c r="C52" s="78">
        <f t="shared" si="25"/>
        <v>731</v>
      </c>
      <c r="D52" s="303">
        <f t="shared" si="20"/>
        <v>1611</v>
      </c>
      <c r="E52" s="38">
        <v>147</v>
      </c>
      <c r="F52" s="38">
        <v>176</v>
      </c>
      <c r="G52" s="137">
        <f t="shared" si="21"/>
        <v>323</v>
      </c>
      <c r="H52" s="38">
        <v>733</v>
      </c>
      <c r="I52" s="38">
        <v>555</v>
      </c>
      <c r="J52" s="138">
        <f t="shared" si="22"/>
        <v>1288</v>
      </c>
      <c r="K52" s="141">
        <v>91</v>
      </c>
      <c r="L52" s="38">
        <v>55</v>
      </c>
      <c r="M52" s="38">
        <v>1465</v>
      </c>
      <c r="N52" s="304">
        <f t="shared" si="26"/>
        <v>1611</v>
      </c>
      <c r="O52" s="249">
        <v>359</v>
      </c>
      <c r="P52" s="250">
        <v>2</v>
      </c>
      <c r="Q52" s="38">
        <v>1250</v>
      </c>
      <c r="R52" s="305">
        <f t="shared" si="27"/>
        <v>1611</v>
      </c>
      <c r="T52" s="438" t="str">
        <f t="shared" si="28"/>
        <v/>
      </c>
      <c r="U52" s="438" t="str">
        <f t="shared" si="29"/>
        <v/>
      </c>
      <c r="V52" s="438" t="str">
        <f t="shared" si="30"/>
        <v/>
      </c>
      <c r="X52" s="14"/>
      <c r="Y52" s="13"/>
      <c r="Z52" s="13"/>
    </row>
    <row r="53" spans="1:26" ht="21.95" customHeight="1" x14ac:dyDescent="0.15">
      <c r="A53" s="64" t="s">
        <v>404</v>
      </c>
      <c r="B53" s="78">
        <f t="shared" si="24"/>
        <v>579</v>
      </c>
      <c r="C53" s="78">
        <f t="shared" si="25"/>
        <v>436</v>
      </c>
      <c r="D53" s="137">
        <f t="shared" si="20"/>
        <v>1015</v>
      </c>
      <c r="E53" s="38">
        <v>229</v>
      </c>
      <c r="F53" s="38">
        <v>185</v>
      </c>
      <c r="G53" s="137">
        <f t="shared" si="21"/>
        <v>414</v>
      </c>
      <c r="H53" s="38">
        <v>350</v>
      </c>
      <c r="I53" s="38">
        <v>251</v>
      </c>
      <c r="J53" s="138">
        <f t="shared" si="22"/>
        <v>601</v>
      </c>
      <c r="K53" s="141">
        <v>0</v>
      </c>
      <c r="L53" s="38">
        <v>27</v>
      </c>
      <c r="M53" s="38">
        <v>988</v>
      </c>
      <c r="N53" s="140">
        <f t="shared" si="26"/>
        <v>1015</v>
      </c>
      <c r="O53" s="249">
        <v>10</v>
      </c>
      <c r="P53" s="250">
        <v>0</v>
      </c>
      <c r="Q53" s="38">
        <v>1005</v>
      </c>
      <c r="R53" s="248">
        <f t="shared" si="27"/>
        <v>1015</v>
      </c>
      <c r="T53" s="438" t="str">
        <f t="shared" si="28"/>
        <v/>
      </c>
      <c r="U53" s="438" t="str">
        <f t="shared" si="29"/>
        <v/>
      </c>
      <c r="V53" s="438" t="str">
        <f t="shared" si="30"/>
        <v/>
      </c>
      <c r="X53" s="14"/>
      <c r="Y53" s="13"/>
      <c r="Z53" s="13"/>
    </row>
    <row r="54" spans="1:26" ht="21.95" customHeight="1" x14ac:dyDescent="0.15">
      <c r="A54" s="64" t="s">
        <v>405</v>
      </c>
      <c r="B54" s="78">
        <f t="shared" si="24"/>
        <v>339</v>
      </c>
      <c r="C54" s="78">
        <f t="shared" si="25"/>
        <v>149</v>
      </c>
      <c r="D54" s="303">
        <f t="shared" si="20"/>
        <v>488</v>
      </c>
      <c r="E54" s="38">
        <v>69</v>
      </c>
      <c r="F54" s="38">
        <v>56</v>
      </c>
      <c r="G54" s="137">
        <f t="shared" si="21"/>
        <v>125</v>
      </c>
      <c r="H54" s="38">
        <v>270</v>
      </c>
      <c r="I54" s="38">
        <v>93</v>
      </c>
      <c r="J54" s="138">
        <f t="shared" si="22"/>
        <v>363</v>
      </c>
      <c r="K54" s="141">
        <v>113</v>
      </c>
      <c r="L54" s="38">
        <v>79</v>
      </c>
      <c r="M54" s="38">
        <v>296</v>
      </c>
      <c r="N54" s="140">
        <f t="shared" si="26"/>
        <v>488</v>
      </c>
      <c r="O54" s="249">
        <v>427</v>
      </c>
      <c r="P54" s="250">
        <v>0</v>
      </c>
      <c r="Q54" s="38">
        <v>61</v>
      </c>
      <c r="R54" s="248">
        <f t="shared" si="27"/>
        <v>488</v>
      </c>
      <c r="T54" s="438" t="str">
        <f t="shared" si="28"/>
        <v/>
      </c>
      <c r="U54" s="438" t="str">
        <f t="shared" si="29"/>
        <v/>
      </c>
      <c r="V54" s="438" t="str">
        <f t="shared" si="30"/>
        <v/>
      </c>
      <c r="X54" s="14"/>
      <c r="Y54" s="13"/>
      <c r="Z54" s="13"/>
    </row>
    <row r="55" spans="1:26" ht="21.95" customHeight="1" x14ac:dyDescent="0.15">
      <c r="A55" s="64"/>
      <c r="B55" s="78">
        <f t="shared" si="24"/>
        <v>0</v>
      </c>
      <c r="C55" s="78">
        <f t="shared" si="25"/>
        <v>0</v>
      </c>
      <c r="D55" s="303">
        <f t="shared" si="20"/>
        <v>0</v>
      </c>
      <c r="E55" s="38"/>
      <c r="F55" s="38"/>
      <c r="G55" s="137">
        <f t="shared" si="21"/>
        <v>0</v>
      </c>
      <c r="H55" s="38"/>
      <c r="I55" s="38"/>
      <c r="J55" s="138">
        <f t="shared" si="22"/>
        <v>0</v>
      </c>
      <c r="K55" s="141"/>
      <c r="L55" s="38"/>
      <c r="M55" s="38"/>
      <c r="N55" s="304">
        <f t="shared" si="26"/>
        <v>0</v>
      </c>
      <c r="O55" s="249"/>
      <c r="P55" s="250"/>
      <c r="Q55" s="38"/>
      <c r="R55" s="305">
        <f t="shared" si="27"/>
        <v>0</v>
      </c>
      <c r="T55" s="438" t="str">
        <f t="shared" si="28"/>
        <v/>
      </c>
      <c r="U55" s="438" t="str">
        <f t="shared" si="29"/>
        <v/>
      </c>
      <c r="V55" s="438" t="str">
        <f t="shared" si="30"/>
        <v/>
      </c>
      <c r="X55" s="14"/>
      <c r="Y55" s="13"/>
      <c r="Z55" s="13"/>
    </row>
    <row r="56" spans="1:26" ht="21.95" customHeight="1" x14ac:dyDescent="0.15">
      <c r="A56" s="64"/>
      <c r="B56" s="78">
        <f t="shared" si="24"/>
        <v>0</v>
      </c>
      <c r="C56" s="78">
        <f t="shared" si="25"/>
        <v>0</v>
      </c>
      <c r="D56" s="303">
        <f t="shared" si="20"/>
        <v>0</v>
      </c>
      <c r="E56" s="38"/>
      <c r="F56" s="38"/>
      <c r="G56" s="137">
        <f t="shared" si="21"/>
        <v>0</v>
      </c>
      <c r="H56" s="38"/>
      <c r="I56" s="38"/>
      <c r="J56" s="138">
        <f t="shared" si="22"/>
        <v>0</v>
      </c>
      <c r="K56" s="141"/>
      <c r="L56" s="38"/>
      <c r="M56" s="38"/>
      <c r="N56" s="140">
        <f t="shared" si="26"/>
        <v>0</v>
      </c>
      <c r="O56" s="249"/>
      <c r="P56" s="250"/>
      <c r="Q56" s="38"/>
      <c r="R56" s="248">
        <f t="shared" si="27"/>
        <v>0</v>
      </c>
      <c r="T56" s="438" t="str">
        <f t="shared" si="28"/>
        <v/>
      </c>
      <c r="U56" s="438" t="str">
        <f t="shared" si="29"/>
        <v/>
      </c>
      <c r="V56" s="438" t="str">
        <f t="shared" si="30"/>
        <v/>
      </c>
      <c r="X56" s="14"/>
      <c r="Y56" s="13"/>
      <c r="Z56" s="13"/>
    </row>
    <row r="57" spans="1:26" ht="21.95" customHeight="1" x14ac:dyDescent="0.15">
      <c r="A57" s="64"/>
      <c r="B57" s="78">
        <f t="shared" si="24"/>
        <v>0</v>
      </c>
      <c r="C57" s="78">
        <f t="shared" si="25"/>
        <v>0</v>
      </c>
      <c r="D57" s="137">
        <f t="shared" si="20"/>
        <v>0</v>
      </c>
      <c r="E57" s="38"/>
      <c r="F57" s="38"/>
      <c r="G57" s="137">
        <f t="shared" si="21"/>
        <v>0</v>
      </c>
      <c r="H57" s="38"/>
      <c r="I57" s="38"/>
      <c r="J57" s="138">
        <f t="shared" si="22"/>
        <v>0</v>
      </c>
      <c r="K57" s="141"/>
      <c r="L57" s="38"/>
      <c r="M57" s="38"/>
      <c r="N57" s="140">
        <f t="shared" si="26"/>
        <v>0</v>
      </c>
      <c r="O57" s="249"/>
      <c r="P57" s="250"/>
      <c r="Q57" s="38"/>
      <c r="R57" s="248">
        <f t="shared" si="27"/>
        <v>0</v>
      </c>
      <c r="T57" s="438" t="str">
        <f t="shared" si="28"/>
        <v/>
      </c>
      <c r="U57" s="438" t="str">
        <f t="shared" si="29"/>
        <v/>
      </c>
      <c r="V57" s="438" t="str">
        <f t="shared" si="30"/>
        <v/>
      </c>
      <c r="X57" s="14"/>
      <c r="Y57" s="13"/>
      <c r="Z57" s="13"/>
    </row>
    <row r="58" spans="1:26" ht="21.95" customHeight="1" x14ac:dyDescent="0.15">
      <c r="A58" s="64"/>
      <c r="B58" s="78">
        <f t="shared" ref="B58:B73" si="31">SUM(E58,H58)</f>
        <v>0</v>
      </c>
      <c r="C58" s="78">
        <f t="shared" ref="C58:C73" si="32">SUM(F58,I58)</f>
        <v>0</v>
      </c>
      <c r="D58" s="137">
        <f t="shared" ref="D58:D73" si="33">SUM(B58:C58)</f>
        <v>0</v>
      </c>
      <c r="E58" s="38"/>
      <c r="F58" s="38"/>
      <c r="G58" s="137">
        <f t="shared" ref="G58:G73" si="34">SUM(E58:F58)</f>
        <v>0</v>
      </c>
      <c r="H58" s="38"/>
      <c r="I58" s="38"/>
      <c r="J58" s="138">
        <f t="shared" ref="J58:J73" si="35">SUM(H58:I58)</f>
        <v>0</v>
      </c>
      <c r="K58" s="141"/>
      <c r="L58" s="38"/>
      <c r="M58" s="38"/>
      <c r="N58" s="140">
        <f t="shared" ref="N58:N73" si="36">SUM(K58:M58)</f>
        <v>0</v>
      </c>
      <c r="O58" s="249"/>
      <c r="P58" s="250"/>
      <c r="Q58" s="38"/>
      <c r="R58" s="248">
        <f t="shared" ref="R58:R73" si="37">SUM(O58:Q58)</f>
        <v>0</v>
      </c>
      <c r="T58" s="438" t="str">
        <f t="shared" si="28"/>
        <v/>
      </c>
      <c r="U58" s="438" t="str">
        <f t="shared" si="29"/>
        <v/>
      </c>
      <c r="V58" s="438" t="str">
        <f t="shared" si="30"/>
        <v/>
      </c>
      <c r="X58" s="14"/>
      <c r="Y58" s="13"/>
      <c r="Z58" s="13"/>
    </row>
    <row r="59" spans="1:26" ht="21.95" customHeight="1" x14ac:dyDescent="0.15">
      <c r="A59" s="64"/>
      <c r="B59" s="78">
        <f t="shared" si="31"/>
        <v>0</v>
      </c>
      <c r="C59" s="78">
        <f t="shared" si="32"/>
        <v>0</v>
      </c>
      <c r="D59" s="137">
        <f t="shared" si="33"/>
        <v>0</v>
      </c>
      <c r="E59" s="38"/>
      <c r="F59" s="38"/>
      <c r="G59" s="137">
        <f t="shared" si="34"/>
        <v>0</v>
      </c>
      <c r="H59" s="38"/>
      <c r="I59" s="38"/>
      <c r="J59" s="138">
        <f t="shared" si="35"/>
        <v>0</v>
      </c>
      <c r="K59" s="141"/>
      <c r="L59" s="38"/>
      <c r="M59" s="38"/>
      <c r="N59" s="140">
        <f t="shared" si="36"/>
        <v>0</v>
      </c>
      <c r="O59" s="249"/>
      <c r="P59" s="250"/>
      <c r="Q59" s="38"/>
      <c r="R59" s="248">
        <f t="shared" si="37"/>
        <v>0</v>
      </c>
      <c r="T59" s="438" t="str">
        <f t="shared" si="28"/>
        <v/>
      </c>
      <c r="U59" s="438" t="str">
        <f t="shared" si="29"/>
        <v/>
      </c>
      <c r="V59" s="438" t="str">
        <f t="shared" si="30"/>
        <v/>
      </c>
      <c r="X59" s="14"/>
      <c r="Y59" s="13"/>
      <c r="Z59" s="13"/>
    </row>
    <row r="60" spans="1:26" ht="21.95" customHeight="1" x14ac:dyDescent="0.15">
      <c r="A60" s="64"/>
      <c r="B60" s="78">
        <f t="shared" si="31"/>
        <v>0</v>
      </c>
      <c r="C60" s="78">
        <f t="shared" si="32"/>
        <v>0</v>
      </c>
      <c r="D60" s="137">
        <f t="shared" si="33"/>
        <v>0</v>
      </c>
      <c r="E60" s="38"/>
      <c r="F60" s="38"/>
      <c r="G60" s="137">
        <f t="shared" si="34"/>
        <v>0</v>
      </c>
      <c r="H60" s="38"/>
      <c r="I60" s="38"/>
      <c r="J60" s="138">
        <f t="shared" si="35"/>
        <v>0</v>
      </c>
      <c r="K60" s="141"/>
      <c r="L60" s="38"/>
      <c r="M60" s="38"/>
      <c r="N60" s="140">
        <f t="shared" si="36"/>
        <v>0</v>
      </c>
      <c r="O60" s="249"/>
      <c r="P60" s="250"/>
      <c r="Q60" s="38"/>
      <c r="R60" s="248">
        <f t="shared" si="37"/>
        <v>0</v>
      </c>
      <c r="T60" s="438" t="str">
        <f t="shared" si="28"/>
        <v/>
      </c>
      <c r="U60" s="438" t="str">
        <f t="shared" si="29"/>
        <v/>
      </c>
      <c r="V60" s="438" t="str">
        <f t="shared" si="30"/>
        <v/>
      </c>
      <c r="X60" s="14"/>
      <c r="Y60" s="13"/>
      <c r="Z60" s="13"/>
    </row>
    <row r="61" spans="1:26" ht="21.95" customHeight="1" x14ac:dyDescent="0.15">
      <c r="A61" s="64"/>
      <c r="B61" s="78">
        <f t="shared" si="31"/>
        <v>0</v>
      </c>
      <c r="C61" s="78">
        <f t="shared" si="32"/>
        <v>0</v>
      </c>
      <c r="D61" s="137">
        <f t="shared" si="33"/>
        <v>0</v>
      </c>
      <c r="E61" s="38"/>
      <c r="F61" s="38"/>
      <c r="G61" s="137">
        <f t="shared" si="34"/>
        <v>0</v>
      </c>
      <c r="H61" s="38"/>
      <c r="I61" s="38"/>
      <c r="J61" s="138">
        <f t="shared" si="35"/>
        <v>0</v>
      </c>
      <c r="K61" s="141"/>
      <c r="L61" s="38"/>
      <c r="M61" s="38"/>
      <c r="N61" s="140">
        <f t="shared" si="36"/>
        <v>0</v>
      </c>
      <c r="O61" s="249"/>
      <c r="P61" s="250"/>
      <c r="Q61" s="38"/>
      <c r="R61" s="248">
        <f t="shared" si="37"/>
        <v>0</v>
      </c>
      <c r="T61" s="438" t="str">
        <f t="shared" si="28"/>
        <v/>
      </c>
      <c r="U61" s="438" t="str">
        <f t="shared" si="29"/>
        <v/>
      </c>
      <c r="V61" s="438" t="str">
        <f t="shared" si="30"/>
        <v/>
      </c>
      <c r="X61" s="14"/>
      <c r="Y61" s="13"/>
      <c r="Z61" s="13"/>
    </row>
    <row r="62" spans="1:26" ht="21.95" customHeight="1" x14ac:dyDescent="0.15">
      <c r="A62" s="64"/>
      <c r="B62" s="78">
        <f t="shared" si="31"/>
        <v>0</v>
      </c>
      <c r="C62" s="78">
        <f t="shared" si="32"/>
        <v>0</v>
      </c>
      <c r="D62" s="137">
        <f t="shared" si="33"/>
        <v>0</v>
      </c>
      <c r="E62" s="38"/>
      <c r="F62" s="38"/>
      <c r="G62" s="137">
        <f t="shared" si="34"/>
        <v>0</v>
      </c>
      <c r="H62" s="38"/>
      <c r="I62" s="38"/>
      <c r="J62" s="138">
        <f t="shared" si="35"/>
        <v>0</v>
      </c>
      <c r="K62" s="141"/>
      <c r="L62" s="38"/>
      <c r="M62" s="38"/>
      <c r="N62" s="140">
        <f t="shared" si="36"/>
        <v>0</v>
      </c>
      <c r="O62" s="249"/>
      <c r="P62" s="250"/>
      <c r="Q62" s="38"/>
      <c r="R62" s="248">
        <f t="shared" si="37"/>
        <v>0</v>
      </c>
      <c r="T62" s="438" t="str">
        <f t="shared" si="28"/>
        <v/>
      </c>
      <c r="U62" s="438" t="str">
        <f t="shared" si="29"/>
        <v/>
      </c>
      <c r="V62" s="438" t="str">
        <f t="shared" si="30"/>
        <v/>
      </c>
      <c r="X62" s="14"/>
      <c r="Y62" s="13"/>
      <c r="Z62" s="13"/>
    </row>
    <row r="63" spans="1:26" ht="21.95" customHeight="1" x14ac:dyDescent="0.15">
      <c r="A63" s="64"/>
      <c r="B63" s="78">
        <f t="shared" si="31"/>
        <v>0</v>
      </c>
      <c r="C63" s="78">
        <f t="shared" si="32"/>
        <v>0</v>
      </c>
      <c r="D63" s="137">
        <f t="shared" si="33"/>
        <v>0</v>
      </c>
      <c r="E63" s="38"/>
      <c r="F63" s="38"/>
      <c r="G63" s="137">
        <f t="shared" si="34"/>
        <v>0</v>
      </c>
      <c r="H63" s="38"/>
      <c r="I63" s="38"/>
      <c r="J63" s="138">
        <f t="shared" si="35"/>
        <v>0</v>
      </c>
      <c r="K63" s="141"/>
      <c r="L63" s="38"/>
      <c r="M63" s="38"/>
      <c r="N63" s="140">
        <f t="shared" si="36"/>
        <v>0</v>
      </c>
      <c r="O63" s="249"/>
      <c r="P63" s="250"/>
      <c r="Q63" s="38"/>
      <c r="R63" s="248">
        <f t="shared" si="37"/>
        <v>0</v>
      </c>
      <c r="T63" s="438" t="str">
        <f t="shared" si="28"/>
        <v/>
      </c>
      <c r="U63" s="438" t="str">
        <f t="shared" si="29"/>
        <v/>
      </c>
      <c r="V63" s="438" t="str">
        <f t="shared" si="30"/>
        <v/>
      </c>
      <c r="X63" s="14"/>
      <c r="Y63" s="13"/>
      <c r="Z63" s="13"/>
    </row>
    <row r="64" spans="1:26" ht="21.95" customHeight="1" x14ac:dyDescent="0.15">
      <c r="A64" s="64"/>
      <c r="B64" s="78">
        <f t="shared" si="31"/>
        <v>0</v>
      </c>
      <c r="C64" s="78">
        <f t="shared" si="32"/>
        <v>0</v>
      </c>
      <c r="D64" s="137">
        <f t="shared" si="33"/>
        <v>0</v>
      </c>
      <c r="E64" s="38"/>
      <c r="F64" s="38"/>
      <c r="G64" s="137">
        <f t="shared" si="34"/>
        <v>0</v>
      </c>
      <c r="H64" s="38"/>
      <c r="I64" s="38"/>
      <c r="J64" s="138">
        <f t="shared" si="35"/>
        <v>0</v>
      </c>
      <c r="K64" s="141"/>
      <c r="L64" s="38"/>
      <c r="M64" s="38"/>
      <c r="N64" s="140">
        <f t="shared" si="36"/>
        <v>0</v>
      </c>
      <c r="O64" s="249"/>
      <c r="P64" s="250"/>
      <c r="Q64" s="38"/>
      <c r="R64" s="248">
        <f t="shared" si="37"/>
        <v>0</v>
      </c>
      <c r="T64" s="438" t="str">
        <f t="shared" si="28"/>
        <v/>
      </c>
      <c r="U64" s="438" t="str">
        <f t="shared" si="29"/>
        <v/>
      </c>
      <c r="V64" s="438" t="str">
        <f t="shared" si="30"/>
        <v/>
      </c>
      <c r="X64" s="14"/>
      <c r="Y64" s="13"/>
      <c r="Z64" s="13"/>
    </row>
    <row r="65" spans="1:26" ht="21.95" customHeight="1" x14ac:dyDescent="0.15">
      <c r="A65" s="64"/>
      <c r="B65" s="78">
        <f t="shared" si="31"/>
        <v>0</v>
      </c>
      <c r="C65" s="78">
        <f t="shared" si="32"/>
        <v>0</v>
      </c>
      <c r="D65" s="137">
        <f t="shared" si="33"/>
        <v>0</v>
      </c>
      <c r="E65" s="38"/>
      <c r="F65" s="38"/>
      <c r="G65" s="137">
        <f t="shared" si="34"/>
        <v>0</v>
      </c>
      <c r="H65" s="38"/>
      <c r="I65" s="38"/>
      <c r="J65" s="138">
        <f t="shared" si="35"/>
        <v>0</v>
      </c>
      <c r="K65" s="141"/>
      <c r="L65" s="38"/>
      <c r="M65" s="38"/>
      <c r="N65" s="140">
        <f t="shared" si="36"/>
        <v>0</v>
      </c>
      <c r="O65" s="249"/>
      <c r="P65" s="250"/>
      <c r="Q65" s="38"/>
      <c r="R65" s="248">
        <f t="shared" si="37"/>
        <v>0</v>
      </c>
      <c r="T65" s="438" t="str">
        <f t="shared" si="28"/>
        <v/>
      </c>
      <c r="U65" s="438" t="str">
        <f t="shared" si="29"/>
        <v/>
      </c>
      <c r="V65" s="438" t="str">
        <f t="shared" si="30"/>
        <v/>
      </c>
      <c r="X65" s="14"/>
      <c r="Y65" s="13"/>
      <c r="Z65" s="13"/>
    </row>
    <row r="66" spans="1:26" ht="21.95" customHeight="1" x14ac:dyDescent="0.15">
      <c r="A66" s="64"/>
      <c r="B66" s="78">
        <f t="shared" si="31"/>
        <v>0</v>
      </c>
      <c r="C66" s="78">
        <f t="shared" si="32"/>
        <v>0</v>
      </c>
      <c r="D66" s="137">
        <f t="shared" si="33"/>
        <v>0</v>
      </c>
      <c r="E66" s="38"/>
      <c r="F66" s="38"/>
      <c r="G66" s="137">
        <f t="shared" si="34"/>
        <v>0</v>
      </c>
      <c r="H66" s="38"/>
      <c r="I66" s="38"/>
      <c r="J66" s="138">
        <f t="shared" si="35"/>
        <v>0</v>
      </c>
      <c r="K66" s="141"/>
      <c r="L66" s="38"/>
      <c r="M66" s="38"/>
      <c r="N66" s="140">
        <f t="shared" si="36"/>
        <v>0</v>
      </c>
      <c r="O66" s="249"/>
      <c r="P66" s="250"/>
      <c r="Q66" s="38"/>
      <c r="R66" s="248">
        <f t="shared" si="37"/>
        <v>0</v>
      </c>
      <c r="T66" s="438" t="str">
        <f t="shared" si="28"/>
        <v/>
      </c>
      <c r="U66" s="438" t="str">
        <f t="shared" si="29"/>
        <v/>
      </c>
      <c r="V66" s="438" t="str">
        <f t="shared" si="30"/>
        <v/>
      </c>
      <c r="X66" s="14"/>
      <c r="Y66" s="13"/>
      <c r="Z66" s="13"/>
    </row>
    <row r="67" spans="1:26" ht="21.95" customHeight="1" x14ac:dyDescent="0.15">
      <c r="A67" s="64"/>
      <c r="B67" s="78">
        <f t="shared" si="31"/>
        <v>0</v>
      </c>
      <c r="C67" s="78">
        <f t="shared" si="32"/>
        <v>0</v>
      </c>
      <c r="D67" s="137">
        <f t="shared" si="33"/>
        <v>0</v>
      </c>
      <c r="E67" s="38"/>
      <c r="F67" s="38"/>
      <c r="G67" s="137">
        <f t="shared" si="34"/>
        <v>0</v>
      </c>
      <c r="H67" s="38"/>
      <c r="I67" s="38"/>
      <c r="J67" s="138">
        <f t="shared" si="35"/>
        <v>0</v>
      </c>
      <c r="K67" s="141"/>
      <c r="L67" s="38"/>
      <c r="M67" s="38"/>
      <c r="N67" s="140">
        <f t="shared" si="36"/>
        <v>0</v>
      </c>
      <c r="O67" s="249"/>
      <c r="P67" s="250"/>
      <c r="Q67" s="38"/>
      <c r="R67" s="248">
        <f t="shared" si="37"/>
        <v>0</v>
      </c>
      <c r="T67" s="438" t="str">
        <f t="shared" si="28"/>
        <v/>
      </c>
      <c r="U67" s="438" t="str">
        <f t="shared" si="29"/>
        <v/>
      </c>
      <c r="V67" s="438" t="str">
        <f t="shared" si="30"/>
        <v/>
      </c>
      <c r="X67" s="14"/>
      <c r="Y67" s="13"/>
      <c r="Z67" s="13"/>
    </row>
    <row r="68" spans="1:26" ht="21.95" customHeight="1" x14ac:dyDescent="0.15">
      <c r="A68" s="64"/>
      <c r="B68" s="78">
        <f t="shared" si="31"/>
        <v>0</v>
      </c>
      <c r="C68" s="78">
        <f t="shared" si="32"/>
        <v>0</v>
      </c>
      <c r="D68" s="137">
        <f t="shared" si="33"/>
        <v>0</v>
      </c>
      <c r="E68" s="38"/>
      <c r="F68" s="38"/>
      <c r="G68" s="137">
        <f t="shared" si="34"/>
        <v>0</v>
      </c>
      <c r="H68" s="38"/>
      <c r="I68" s="38"/>
      <c r="J68" s="138">
        <f t="shared" si="35"/>
        <v>0</v>
      </c>
      <c r="K68" s="141"/>
      <c r="L68" s="38"/>
      <c r="M68" s="38"/>
      <c r="N68" s="140">
        <f t="shared" si="36"/>
        <v>0</v>
      </c>
      <c r="O68" s="249"/>
      <c r="P68" s="250"/>
      <c r="Q68" s="38"/>
      <c r="R68" s="248">
        <f t="shared" si="37"/>
        <v>0</v>
      </c>
      <c r="T68" s="438" t="str">
        <f t="shared" si="28"/>
        <v/>
      </c>
      <c r="U68" s="438" t="str">
        <f t="shared" si="29"/>
        <v/>
      </c>
      <c r="V68" s="438" t="str">
        <f t="shared" si="30"/>
        <v/>
      </c>
      <c r="X68" s="14"/>
      <c r="Y68" s="13"/>
      <c r="Z68" s="13"/>
    </row>
    <row r="69" spans="1:26" ht="21.95" customHeight="1" x14ac:dyDescent="0.15">
      <c r="A69" s="64"/>
      <c r="B69" s="78">
        <f t="shared" si="31"/>
        <v>0</v>
      </c>
      <c r="C69" s="78">
        <f t="shared" si="32"/>
        <v>0</v>
      </c>
      <c r="D69" s="137">
        <f t="shared" si="33"/>
        <v>0</v>
      </c>
      <c r="E69" s="38"/>
      <c r="F69" s="38"/>
      <c r="G69" s="137">
        <f t="shared" si="34"/>
        <v>0</v>
      </c>
      <c r="H69" s="38"/>
      <c r="I69" s="38"/>
      <c r="J69" s="138">
        <f t="shared" si="35"/>
        <v>0</v>
      </c>
      <c r="K69" s="141"/>
      <c r="L69" s="38"/>
      <c r="M69" s="38"/>
      <c r="N69" s="140">
        <f t="shared" si="36"/>
        <v>0</v>
      </c>
      <c r="O69" s="249"/>
      <c r="P69" s="250"/>
      <c r="Q69" s="38"/>
      <c r="R69" s="248">
        <f t="shared" si="37"/>
        <v>0</v>
      </c>
      <c r="T69" s="438" t="str">
        <f t="shared" si="28"/>
        <v/>
      </c>
      <c r="U69" s="438" t="str">
        <f t="shared" si="29"/>
        <v/>
      </c>
      <c r="V69" s="438" t="str">
        <f t="shared" si="30"/>
        <v/>
      </c>
      <c r="X69" s="14"/>
      <c r="Y69" s="13"/>
      <c r="Z69" s="13"/>
    </row>
    <row r="70" spans="1:26" ht="21.95" customHeight="1" x14ac:dyDescent="0.15">
      <c r="A70" s="64"/>
      <c r="B70" s="78">
        <f t="shared" si="31"/>
        <v>0</v>
      </c>
      <c r="C70" s="78">
        <f t="shared" si="32"/>
        <v>0</v>
      </c>
      <c r="D70" s="137">
        <f t="shared" si="33"/>
        <v>0</v>
      </c>
      <c r="E70" s="38"/>
      <c r="F70" s="38"/>
      <c r="G70" s="137">
        <f t="shared" si="34"/>
        <v>0</v>
      </c>
      <c r="H70" s="38"/>
      <c r="I70" s="38"/>
      <c r="J70" s="138">
        <f t="shared" si="35"/>
        <v>0</v>
      </c>
      <c r="K70" s="141"/>
      <c r="L70" s="38"/>
      <c r="M70" s="38"/>
      <c r="N70" s="140">
        <f t="shared" si="36"/>
        <v>0</v>
      </c>
      <c r="O70" s="249"/>
      <c r="P70" s="250"/>
      <c r="Q70" s="38"/>
      <c r="R70" s="248">
        <f t="shared" si="37"/>
        <v>0</v>
      </c>
      <c r="T70" s="438" t="str">
        <f t="shared" si="28"/>
        <v/>
      </c>
      <c r="U70" s="438" t="str">
        <f t="shared" si="29"/>
        <v/>
      </c>
      <c r="V70" s="438" t="str">
        <f t="shared" si="30"/>
        <v/>
      </c>
      <c r="X70" s="14"/>
      <c r="Y70" s="13"/>
      <c r="Z70" s="13"/>
    </row>
    <row r="71" spans="1:26" ht="21.95" customHeight="1" x14ac:dyDescent="0.15">
      <c r="A71" s="64"/>
      <c r="B71" s="78">
        <f t="shared" si="31"/>
        <v>0</v>
      </c>
      <c r="C71" s="78">
        <f t="shared" si="32"/>
        <v>0</v>
      </c>
      <c r="D71" s="137">
        <f t="shared" si="33"/>
        <v>0</v>
      </c>
      <c r="E71" s="38"/>
      <c r="F71" s="38"/>
      <c r="G71" s="137">
        <f t="shared" si="34"/>
        <v>0</v>
      </c>
      <c r="H71" s="38"/>
      <c r="I71" s="38"/>
      <c r="J71" s="138">
        <f t="shared" si="35"/>
        <v>0</v>
      </c>
      <c r="K71" s="141"/>
      <c r="L71" s="38"/>
      <c r="M71" s="38"/>
      <c r="N71" s="140">
        <f t="shared" si="36"/>
        <v>0</v>
      </c>
      <c r="O71" s="249"/>
      <c r="P71" s="250"/>
      <c r="Q71" s="38"/>
      <c r="R71" s="248">
        <f t="shared" si="37"/>
        <v>0</v>
      </c>
      <c r="T71" s="438" t="str">
        <f t="shared" si="28"/>
        <v/>
      </c>
      <c r="U71" s="438" t="str">
        <f t="shared" si="29"/>
        <v/>
      </c>
      <c r="V71" s="438" t="str">
        <f t="shared" si="30"/>
        <v/>
      </c>
      <c r="X71" s="14"/>
      <c r="Y71" s="13"/>
      <c r="Z71" s="13"/>
    </row>
    <row r="72" spans="1:26" ht="21.95" customHeight="1" x14ac:dyDescent="0.15">
      <c r="A72" s="64"/>
      <c r="B72" s="78">
        <f t="shared" si="31"/>
        <v>0</v>
      </c>
      <c r="C72" s="78">
        <f t="shared" si="32"/>
        <v>0</v>
      </c>
      <c r="D72" s="137">
        <f t="shared" si="33"/>
        <v>0</v>
      </c>
      <c r="E72" s="38"/>
      <c r="F72" s="38"/>
      <c r="G72" s="137">
        <f t="shared" si="34"/>
        <v>0</v>
      </c>
      <c r="H72" s="38"/>
      <c r="I72" s="38"/>
      <c r="J72" s="138">
        <f t="shared" si="35"/>
        <v>0</v>
      </c>
      <c r="K72" s="141"/>
      <c r="L72" s="38"/>
      <c r="M72" s="38"/>
      <c r="N72" s="140">
        <f t="shared" si="36"/>
        <v>0</v>
      </c>
      <c r="O72" s="249"/>
      <c r="P72" s="250"/>
      <c r="Q72" s="38"/>
      <c r="R72" s="248">
        <f t="shared" si="37"/>
        <v>0</v>
      </c>
      <c r="T72" s="438" t="str">
        <f t="shared" si="28"/>
        <v/>
      </c>
      <c r="U72" s="438" t="str">
        <f t="shared" si="29"/>
        <v/>
      </c>
      <c r="V72" s="438" t="str">
        <f t="shared" si="30"/>
        <v/>
      </c>
      <c r="X72" s="14"/>
      <c r="Y72" s="13"/>
      <c r="Z72" s="13"/>
    </row>
    <row r="73" spans="1:26" ht="21.95" customHeight="1" thickBot="1" x14ac:dyDescent="0.2">
      <c r="A73" s="66"/>
      <c r="B73" s="81">
        <f t="shared" si="31"/>
        <v>0</v>
      </c>
      <c r="C73" s="81">
        <f t="shared" si="32"/>
        <v>0</v>
      </c>
      <c r="D73" s="176">
        <f t="shared" si="33"/>
        <v>0</v>
      </c>
      <c r="E73" s="39"/>
      <c r="F73" s="39"/>
      <c r="G73" s="176">
        <f t="shared" si="34"/>
        <v>0</v>
      </c>
      <c r="H73" s="39"/>
      <c r="I73" s="39"/>
      <c r="J73" s="190">
        <f t="shared" si="35"/>
        <v>0</v>
      </c>
      <c r="K73" s="142"/>
      <c r="L73" s="39"/>
      <c r="M73" s="39"/>
      <c r="N73" s="191">
        <f t="shared" si="36"/>
        <v>0</v>
      </c>
      <c r="O73" s="251"/>
      <c r="P73" s="252"/>
      <c r="Q73" s="39"/>
      <c r="R73" s="253">
        <f t="shared" si="37"/>
        <v>0</v>
      </c>
      <c r="T73" s="438" t="str">
        <f t="shared" si="28"/>
        <v/>
      </c>
      <c r="U73" s="438" t="str">
        <f t="shared" si="29"/>
        <v/>
      </c>
      <c r="V73" s="438" t="str">
        <f t="shared" si="30"/>
        <v/>
      </c>
      <c r="X73" s="14"/>
      <c r="Y73" s="13"/>
      <c r="Z73" s="13"/>
    </row>
  </sheetData>
  <sheetProtection algorithmName="SHA-512" hashValue="Rf8SxOiXg2NC/xfHuljn9rz+vkuXrScfc06JTEzgjz4udRp3AAm0OlZgCC1HH2i1I6WZEKuoghdiWB5KUNcCEQ==" saltValue="Rnj8rFuKcLDsEUnLIR1Cqw==" spinCount="100000" sheet="1" objects="1" scenarios="1" selectLockedCells="1"/>
  <mergeCells count="23">
    <mergeCell ref="J4:Q4"/>
    <mergeCell ref="M39:N39"/>
    <mergeCell ref="A40:A42"/>
    <mergeCell ref="B40:J40"/>
    <mergeCell ref="A39:E39"/>
    <mergeCell ref="B41:D41"/>
    <mergeCell ref="E41:G41"/>
    <mergeCell ref="A1:Q1"/>
    <mergeCell ref="H41:J41"/>
    <mergeCell ref="A2:C2"/>
    <mergeCell ref="O40:R40"/>
    <mergeCell ref="O41:O42"/>
    <mergeCell ref="P41:P42"/>
    <mergeCell ref="Q41:Q42"/>
    <mergeCell ref="R41:R42"/>
    <mergeCell ref="L41:L42"/>
    <mergeCell ref="M41:M42"/>
    <mergeCell ref="A3:F3"/>
    <mergeCell ref="N41:N42"/>
    <mergeCell ref="K41:K42"/>
    <mergeCell ref="A4:A5"/>
    <mergeCell ref="B4:I4"/>
    <mergeCell ref="K40:N40"/>
  </mergeCells>
  <phoneticPr fontId="37" type="noConversion"/>
  <printOptions horizontalCentered="1"/>
  <pageMargins left="0.39370078740157483" right="0.39370078740157483" top="0.35433070866141736" bottom="0.15748031496062992" header="0.43307086614173229" footer="0.51181102362204722"/>
  <pageSetup paperSize="9" scale="49" orientation="portrait" horizontalDpi="300" verticalDpi="300" r:id="rId1"/>
  <headerFooter alignWithMargins="0">
    <oddHeader>&amp;R&amp;F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W115"/>
  <sheetViews>
    <sheetView showGridLines="0" zoomScale="70" zoomScaleNormal="70" workbookViewId="0">
      <selection activeCell="A6" sqref="A6"/>
    </sheetView>
  </sheetViews>
  <sheetFormatPr defaultColWidth="9.109375" defaultRowHeight="14.25" x14ac:dyDescent="0.15"/>
  <cols>
    <col min="1" max="1" width="8.21875" style="1" customWidth="1"/>
    <col min="2" max="4" width="7.88671875" style="1" customWidth="1"/>
    <col min="5" max="12" width="8.21875" style="1" customWidth="1"/>
    <col min="13" max="14" width="8.88671875" style="1" customWidth="1"/>
    <col min="15" max="15" width="8.21875" style="1" customWidth="1"/>
    <col min="16" max="16" width="11" style="1" bestFit="1" customWidth="1"/>
    <col min="17" max="17" width="5.109375" style="1" customWidth="1"/>
    <col min="18" max="257" width="9.109375" style="1"/>
  </cols>
  <sheetData>
    <row r="1" spans="1:31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324"/>
    </row>
    <row r="2" spans="1:31" ht="24.75" customHeight="1" x14ac:dyDescent="0.15">
      <c r="A2" s="549" t="s">
        <v>140</v>
      </c>
      <c r="B2" s="549"/>
      <c r="C2" s="549"/>
      <c r="D2" s="3"/>
    </row>
    <row r="3" spans="1:31" ht="30.75" customHeight="1" thickBot="1" x14ac:dyDescent="0.2">
      <c r="A3" s="541" t="s">
        <v>44</v>
      </c>
      <c r="B3" s="541"/>
      <c r="C3" s="541"/>
      <c r="D3" s="541"/>
      <c r="E3" s="541"/>
      <c r="M3" s="542" t="s">
        <v>147</v>
      </c>
      <c r="N3" s="542"/>
      <c r="O3" s="542"/>
      <c r="R3" s="432" t="s">
        <v>353</v>
      </c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</row>
    <row r="4" spans="1:31" ht="42.75" customHeight="1" x14ac:dyDescent="0.15">
      <c r="A4" s="143" t="s">
        <v>224</v>
      </c>
      <c r="B4" s="326" t="s">
        <v>242</v>
      </c>
      <c r="C4" s="326" t="s">
        <v>127</v>
      </c>
      <c r="D4" s="326" t="s">
        <v>128</v>
      </c>
      <c r="E4" s="326" t="s">
        <v>131</v>
      </c>
      <c r="F4" s="325" t="s">
        <v>74</v>
      </c>
      <c r="G4" s="325" t="s">
        <v>85</v>
      </c>
      <c r="H4" s="144" t="s">
        <v>50</v>
      </c>
      <c r="I4" s="144" t="s">
        <v>296</v>
      </c>
      <c r="J4" s="144" t="s">
        <v>297</v>
      </c>
      <c r="K4" s="144" t="s">
        <v>298</v>
      </c>
      <c r="L4" s="144" t="s">
        <v>299</v>
      </c>
      <c r="M4" s="241" t="s">
        <v>328</v>
      </c>
      <c r="N4" s="241" t="s">
        <v>329</v>
      </c>
      <c r="O4" s="144" t="s">
        <v>192</v>
      </c>
      <c r="P4" s="145" t="s">
        <v>160</v>
      </c>
      <c r="R4" s="432" t="s">
        <v>127</v>
      </c>
      <c r="S4" s="450" t="s">
        <v>128</v>
      </c>
      <c r="T4" s="451" t="s">
        <v>131</v>
      </c>
      <c r="U4" s="451" t="s">
        <v>74</v>
      </c>
      <c r="V4" s="451" t="s">
        <v>85</v>
      </c>
      <c r="W4" s="451" t="s">
        <v>50</v>
      </c>
      <c r="X4" s="451" t="s">
        <v>46</v>
      </c>
      <c r="Y4" s="451" t="s">
        <v>52</v>
      </c>
      <c r="Z4" s="451" t="s">
        <v>49</v>
      </c>
      <c r="AA4" s="451" t="s">
        <v>55</v>
      </c>
      <c r="AB4" s="435" t="s">
        <v>362</v>
      </c>
      <c r="AC4" s="435" t="s">
        <v>329</v>
      </c>
      <c r="AD4" s="451" t="s">
        <v>183</v>
      </c>
      <c r="AE4" s="451" t="s">
        <v>160</v>
      </c>
    </row>
    <row r="5" spans="1:31" ht="21.75" customHeight="1" x14ac:dyDescent="0.15">
      <c r="A5" s="119" t="s">
        <v>243</v>
      </c>
      <c r="B5" s="123">
        <f t="shared" ref="B5:B19" si="0">SUM(C5:P5)</f>
        <v>28</v>
      </c>
      <c r="C5" s="123">
        <f t="shared" ref="C5:M5" si="1">SUM(C6:C35)</f>
        <v>25</v>
      </c>
      <c r="D5" s="123">
        <f t="shared" si="1"/>
        <v>0</v>
      </c>
      <c r="E5" s="123">
        <f t="shared" si="1"/>
        <v>2</v>
      </c>
      <c r="F5" s="123">
        <f t="shared" si="1"/>
        <v>0</v>
      </c>
      <c r="G5" s="123">
        <f t="shared" si="1"/>
        <v>0</v>
      </c>
      <c r="H5" s="123">
        <f t="shared" si="1"/>
        <v>0</v>
      </c>
      <c r="I5" s="123">
        <f t="shared" si="1"/>
        <v>0</v>
      </c>
      <c r="J5" s="123">
        <f t="shared" si="1"/>
        <v>0</v>
      </c>
      <c r="K5" s="123">
        <f t="shared" si="1"/>
        <v>0</v>
      </c>
      <c r="L5" s="123">
        <f t="shared" si="1"/>
        <v>0</v>
      </c>
      <c r="M5" s="123">
        <f t="shared" si="1"/>
        <v>1</v>
      </c>
      <c r="N5" s="123">
        <f>SUM(N6:N35)</f>
        <v>0</v>
      </c>
      <c r="O5" s="123">
        <f>SUM(O6:O35)</f>
        <v>0</v>
      </c>
      <c r="P5" s="177">
        <f>SUM(P6:P35)</f>
        <v>0</v>
      </c>
      <c r="R5" s="432" t="str">
        <f t="shared" ref="R5:R19" si="2">IF((C5*1)&lt;=C40,"","오류")</f>
        <v/>
      </c>
      <c r="S5" s="432" t="str">
        <f t="shared" ref="S5:S19" si="3">IF((D5*20)&lt;=D40,"","오류")</f>
        <v/>
      </c>
      <c r="T5" s="432" t="str">
        <f t="shared" ref="T5:T19" si="4">IF((E5*50)&lt;=E40,"","오류")</f>
        <v/>
      </c>
      <c r="U5" s="432" t="str">
        <f t="shared" ref="U5:U19" si="5">IF((F5*200)&lt;=F40,"","오류")</f>
        <v/>
      </c>
      <c r="V5" s="432" t="str">
        <f t="shared" ref="V5:V19" si="6">IF((G5*500)&lt;=G40,"","오류")</f>
        <v/>
      </c>
      <c r="W5" s="432" t="str">
        <f t="shared" ref="W5:W19" si="7">IF((H5*1000)&lt;=H40,"","오류")</f>
        <v/>
      </c>
      <c r="X5" s="432" t="str">
        <f t="shared" ref="X5:X19" si="8">IF((I5*1500)&lt;=I40,"","오류")</f>
        <v/>
      </c>
      <c r="Y5" s="432" t="str">
        <f t="shared" ref="Y5:Y19" si="9">IF((J5*2000)&lt;=J40,"","오류")</f>
        <v/>
      </c>
      <c r="Z5" s="432" t="str">
        <f t="shared" ref="Z5:Z19" si="10">IF((K5*3000)&lt;=K40,"","오류")</f>
        <v/>
      </c>
      <c r="AA5" s="432" t="str">
        <f t="shared" ref="AA5:AA19" si="11">IF((L5*5000)&lt;=L40,"","오류")</f>
        <v/>
      </c>
      <c r="AB5" s="432" t="str">
        <f t="shared" ref="AB5:AB19" si="12">IF((M5*10000)&lt;=M40,"","오류")</f>
        <v/>
      </c>
      <c r="AC5" s="432" t="str">
        <f t="shared" ref="AC5:AC19" si="13">IF((N5*15000)&lt;=N40,"","오류")</f>
        <v/>
      </c>
      <c r="AD5" s="432" t="str">
        <f t="shared" ref="AD5:AD19" si="14">IF((O5*30000)&lt;=O40,"","오류")</f>
        <v/>
      </c>
      <c r="AE5" s="432" t="str">
        <f t="shared" ref="AE5:AE19" si="15">IF((P5*50000)&lt;=P40,"","오류")</f>
        <v/>
      </c>
    </row>
    <row r="6" spans="1:31" ht="21.75" customHeight="1" x14ac:dyDescent="0.15">
      <c r="A6" s="64" t="s">
        <v>395</v>
      </c>
      <c r="B6" s="65">
        <f t="shared" si="0"/>
        <v>0</v>
      </c>
      <c r="C6" s="312">
        <v>0</v>
      </c>
      <c r="D6" s="312">
        <v>0</v>
      </c>
      <c r="E6" s="312">
        <v>0</v>
      </c>
      <c r="F6" s="312">
        <v>0</v>
      </c>
      <c r="G6" s="312">
        <v>0</v>
      </c>
      <c r="H6" s="312">
        <v>0</v>
      </c>
      <c r="I6" s="312">
        <v>0</v>
      </c>
      <c r="J6" s="312">
        <v>0</v>
      </c>
      <c r="K6" s="312">
        <v>0</v>
      </c>
      <c r="L6" s="312">
        <v>0</v>
      </c>
      <c r="M6" s="312">
        <v>0</v>
      </c>
      <c r="N6" s="312">
        <v>0</v>
      </c>
      <c r="O6" s="43">
        <v>0</v>
      </c>
      <c r="P6" s="314">
        <v>0</v>
      </c>
      <c r="R6" s="432" t="str">
        <f t="shared" si="2"/>
        <v/>
      </c>
      <c r="S6" s="432" t="str">
        <f t="shared" si="3"/>
        <v/>
      </c>
      <c r="T6" s="432" t="str">
        <f t="shared" si="4"/>
        <v/>
      </c>
      <c r="U6" s="432" t="str">
        <f t="shared" si="5"/>
        <v/>
      </c>
      <c r="V6" s="432" t="str">
        <f t="shared" si="6"/>
        <v/>
      </c>
      <c r="W6" s="432" t="str">
        <f t="shared" si="7"/>
        <v/>
      </c>
      <c r="X6" s="432" t="str">
        <f t="shared" si="8"/>
        <v/>
      </c>
      <c r="Y6" s="432" t="str">
        <f t="shared" si="9"/>
        <v/>
      </c>
      <c r="Z6" s="432" t="str">
        <f t="shared" si="10"/>
        <v/>
      </c>
      <c r="AA6" s="432" t="str">
        <f t="shared" si="11"/>
        <v/>
      </c>
      <c r="AB6" s="432" t="str">
        <f t="shared" si="12"/>
        <v/>
      </c>
      <c r="AC6" s="432" t="str">
        <f t="shared" si="13"/>
        <v/>
      </c>
      <c r="AD6" s="432" t="str">
        <f t="shared" si="14"/>
        <v/>
      </c>
      <c r="AE6" s="432" t="str">
        <f t="shared" si="15"/>
        <v/>
      </c>
    </row>
    <row r="7" spans="1:31" ht="21.75" customHeight="1" x14ac:dyDescent="0.15">
      <c r="A7" s="64" t="s">
        <v>396</v>
      </c>
      <c r="B7" s="65">
        <f t="shared" si="0"/>
        <v>1</v>
      </c>
      <c r="C7" s="313">
        <v>0</v>
      </c>
      <c r="D7" s="313">
        <v>0</v>
      </c>
      <c r="E7" s="313">
        <v>0</v>
      </c>
      <c r="F7" s="313">
        <v>0</v>
      </c>
      <c r="G7" s="313">
        <v>0</v>
      </c>
      <c r="H7" s="313">
        <v>0</v>
      </c>
      <c r="I7" s="313">
        <v>0</v>
      </c>
      <c r="J7" s="313">
        <v>0</v>
      </c>
      <c r="K7" s="313">
        <v>0</v>
      </c>
      <c r="L7" s="313">
        <v>0</v>
      </c>
      <c r="M7" s="313">
        <v>1</v>
      </c>
      <c r="N7" s="313">
        <v>0</v>
      </c>
      <c r="O7" s="52">
        <v>0</v>
      </c>
      <c r="P7" s="54">
        <v>0</v>
      </c>
      <c r="R7" s="432" t="str">
        <f t="shared" si="2"/>
        <v/>
      </c>
      <c r="S7" s="432" t="str">
        <f t="shared" si="3"/>
        <v/>
      </c>
      <c r="T7" s="432" t="str">
        <f t="shared" si="4"/>
        <v/>
      </c>
      <c r="U7" s="432" t="str">
        <f t="shared" si="5"/>
        <v/>
      </c>
      <c r="V7" s="432" t="str">
        <f t="shared" si="6"/>
        <v/>
      </c>
      <c r="W7" s="432" t="str">
        <f t="shared" si="7"/>
        <v/>
      </c>
      <c r="X7" s="432" t="str">
        <f t="shared" si="8"/>
        <v/>
      </c>
      <c r="Y7" s="432" t="str">
        <f t="shared" si="9"/>
        <v/>
      </c>
      <c r="Z7" s="432" t="str">
        <f t="shared" si="10"/>
        <v/>
      </c>
      <c r="AA7" s="432" t="str">
        <f t="shared" si="11"/>
        <v/>
      </c>
      <c r="AB7" s="432" t="str">
        <f t="shared" si="12"/>
        <v/>
      </c>
      <c r="AC7" s="432" t="str">
        <f t="shared" si="13"/>
        <v/>
      </c>
      <c r="AD7" s="432" t="str">
        <f t="shared" si="14"/>
        <v/>
      </c>
      <c r="AE7" s="432" t="str">
        <f t="shared" si="15"/>
        <v/>
      </c>
    </row>
    <row r="8" spans="1:31" ht="21.75" customHeight="1" x14ac:dyDescent="0.15">
      <c r="A8" s="64" t="s">
        <v>397</v>
      </c>
      <c r="B8" s="65">
        <f t="shared" si="0"/>
        <v>2</v>
      </c>
      <c r="C8" s="313">
        <v>2</v>
      </c>
      <c r="D8" s="313">
        <v>0</v>
      </c>
      <c r="E8" s="313">
        <v>0</v>
      </c>
      <c r="F8" s="313">
        <v>0</v>
      </c>
      <c r="G8" s="313">
        <v>0</v>
      </c>
      <c r="H8" s="313">
        <v>0</v>
      </c>
      <c r="I8" s="313">
        <v>0</v>
      </c>
      <c r="J8" s="313">
        <v>0</v>
      </c>
      <c r="K8" s="313">
        <v>0</v>
      </c>
      <c r="L8" s="313">
        <v>0</v>
      </c>
      <c r="M8" s="313">
        <v>0</v>
      </c>
      <c r="N8" s="313">
        <v>0</v>
      </c>
      <c r="O8" s="52">
        <v>0</v>
      </c>
      <c r="P8" s="54">
        <v>0</v>
      </c>
      <c r="R8" s="432" t="str">
        <f t="shared" si="2"/>
        <v/>
      </c>
      <c r="S8" s="432" t="str">
        <f t="shared" si="3"/>
        <v/>
      </c>
      <c r="T8" s="432" t="str">
        <f t="shared" si="4"/>
        <v/>
      </c>
      <c r="U8" s="432" t="str">
        <f t="shared" si="5"/>
        <v/>
      </c>
      <c r="V8" s="432" t="str">
        <f t="shared" si="6"/>
        <v/>
      </c>
      <c r="W8" s="432" t="str">
        <f t="shared" si="7"/>
        <v/>
      </c>
      <c r="X8" s="432" t="str">
        <f t="shared" si="8"/>
        <v/>
      </c>
      <c r="Y8" s="432" t="str">
        <f t="shared" si="9"/>
        <v/>
      </c>
      <c r="Z8" s="432" t="str">
        <f t="shared" si="10"/>
        <v/>
      </c>
      <c r="AA8" s="432" t="str">
        <f t="shared" si="11"/>
        <v/>
      </c>
      <c r="AB8" s="432" t="str">
        <f t="shared" si="12"/>
        <v/>
      </c>
      <c r="AC8" s="432" t="str">
        <f t="shared" si="13"/>
        <v/>
      </c>
      <c r="AD8" s="432" t="str">
        <f t="shared" si="14"/>
        <v/>
      </c>
      <c r="AE8" s="432" t="str">
        <f t="shared" si="15"/>
        <v/>
      </c>
    </row>
    <row r="9" spans="1:31" ht="21.75" customHeight="1" x14ac:dyDescent="0.15">
      <c r="A9" s="64" t="s">
        <v>409</v>
      </c>
      <c r="B9" s="65">
        <f t="shared" si="0"/>
        <v>1</v>
      </c>
      <c r="C9" s="313">
        <v>0</v>
      </c>
      <c r="D9" s="313">
        <v>0</v>
      </c>
      <c r="E9" s="313">
        <v>1</v>
      </c>
      <c r="F9" s="313">
        <v>0</v>
      </c>
      <c r="G9" s="313">
        <v>0</v>
      </c>
      <c r="H9" s="313">
        <v>0</v>
      </c>
      <c r="I9" s="313">
        <v>0</v>
      </c>
      <c r="J9" s="313">
        <v>0</v>
      </c>
      <c r="K9" s="313">
        <v>0</v>
      </c>
      <c r="L9" s="313">
        <v>0</v>
      </c>
      <c r="M9" s="313">
        <v>0</v>
      </c>
      <c r="N9" s="313">
        <v>0</v>
      </c>
      <c r="O9" s="52">
        <v>0</v>
      </c>
      <c r="P9" s="54">
        <v>0</v>
      </c>
      <c r="R9" s="432" t="str">
        <f t="shared" si="2"/>
        <v/>
      </c>
      <c r="S9" s="432" t="str">
        <f t="shared" si="3"/>
        <v/>
      </c>
      <c r="T9" s="432" t="str">
        <f t="shared" si="4"/>
        <v/>
      </c>
      <c r="U9" s="432" t="str">
        <f t="shared" si="5"/>
        <v/>
      </c>
      <c r="V9" s="432" t="str">
        <f t="shared" si="6"/>
        <v/>
      </c>
      <c r="W9" s="432" t="str">
        <f t="shared" si="7"/>
        <v/>
      </c>
      <c r="X9" s="432" t="str">
        <f t="shared" si="8"/>
        <v/>
      </c>
      <c r="Y9" s="432" t="str">
        <f t="shared" si="9"/>
        <v/>
      </c>
      <c r="Z9" s="432" t="str">
        <f t="shared" si="10"/>
        <v/>
      </c>
      <c r="AA9" s="432" t="str">
        <f t="shared" si="11"/>
        <v/>
      </c>
      <c r="AB9" s="432" t="str">
        <f t="shared" si="12"/>
        <v/>
      </c>
      <c r="AC9" s="432" t="str">
        <f t="shared" si="13"/>
        <v/>
      </c>
      <c r="AD9" s="432" t="str">
        <f t="shared" si="14"/>
        <v/>
      </c>
      <c r="AE9" s="432" t="str">
        <f t="shared" si="15"/>
        <v/>
      </c>
    </row>
    <row r="10" spans="1:31" ht="21.75" customHeight="1" x14ac:dyDescent="0.15">
      <c r="A10" s="64" t="s">
        <v>399</v>
      </c>
      <c r="B10" s="65">
        <f t="shared" si="0"/>
        <v>3</v>
      </c>
      <c r="C10" s="313">
        <v>3</v>
      </c>
      <c r="D10" s="313">
        <v>0</v>
      </c>
      <c r="E10" s="313">
        <v>0</v>
      </c>
      <c r="F10" s="313">
        <v>0</v>
      </c>
      <c r="G10" s="313">
        <v>0</v>
      </c>
      <c r="H10" s="313">
        <v>0</v>
      </c>
      <c r="I10" s="313">
        <v>0</v>
      </c>
      <c r="J10" s="313">
        <v>0</v>
      </c>
      <c r="K10" s="313">
        <v>0</v>
      </c>
      <c r="L10" s="313">
        <v>0</v>
      </c>
      <c r="M10" s="313">
        <v>0</v>
      </c>
      <c r="N10" s="313">
        <v>0</v>
      </c>
      <c r="O10" s="52">
        <v>0</v>
      </c>
      <c r="P10" s="54">
        <v>0</v>
      </c>
      <c r="R10" s="432" t="str">
        <f t="shared" si="2"/>
        <v/>
      </c>
      <c r="S10" s="432" t="str">
        <f t="shared" si="3"/>
        <v/>
      </c>
      <c r="T10" s="432" t="str">
        <f t="shared" si="4"/>
        <v/>
      </c>
      <c r="U10" s="432" t="str">
        <f t="shared" si="5"/>
        <v/>
      </c>
      <c r="V10" s="432" t="str">
        <f t="shared" si="6"/>
        <v/>
      </c>
      <c r="W10" s="432" t="str">
        <f t="shared" si="7"/>
        <v/>
      </c>
      <c r="X10" s="432" t="str">
        <f t="shared" si="8"/>
        <v/>
      </c>
      <c r="Y10" s="432" t="str">
        <f t="shared" si="9"/>
        <v/>
      </c>
      <c r="Z10" s="432" t="str">
        <f t="shared" si="10"/>
        <v/>
      </c>
      <c r="AA10" s="432" t="str">
        <f t="shared" si="11"/>
        <v/>
      </c>
      <c r="AB10" s="432" t="str">
        <f t="shared" si="12"/>
        <v/>
      </c>
      <c r="AC10" s="432" t="str">
        <f t="shared" si="13"/>
        <v/>
      </c>
      <c r="AD10" s="432" t="str">
        <f t="shared" si="14"/>
        <v/>
      </c>
      <c r="AE10" s="432" t="str">
        <f t="shared" si="15"/>
        <v/>
      </c>
    </row>
    <row r="11" spans="1:31" ht="21.75" customHeight="1" x14ac:dyDescent="0.15">
      <c r="A11" s="64" t="s">
        <v>400</v>
      </c>
      <c r="B11" s="65">
        <f t="shared" si="0"/>
        <v>2</v>
      </c>
      <c r="C11" s="313">
        <v>2</v>
      </c>
      <c r="D11" s="313">
        <v>0</v>
      </c>
      <c r="E11" s="313">
        <v>0</v>
      </c>
      <c r="F11" s="313">
        <v>0</v>
      </c>
      <c r="G11" s="313">
        <v>0</v>
      </c>
      <c r="H11" s="313">
        <v>0</v>
      </c>
      <c r="I11" s="313">
        <v>0</v>
      </c>
      <c r="J11" s="313">
        <v>0</v>
      </c>
      <c r="K11" s="313">
        <v>0</v>
      </c>
      <c r="L11" s="313">
        <v>0</v>
      </c>
      <c r="M11" s="313">
        <v>0</v>
      </c>
      <c r="N11" s="313">
        <v>0</v>
      </c>
      <c r="O11" s="52">
        <v>0</v>
      </c>
      <c r="P11" s="54">
        <v>0</v>
      </c>
      <c r="R11" s="432" t="str">
        <f t="shared" si="2"/>
        <v/>
      </c>
      <c r="S11" s="432" t="str">
        <f t="shared" si="3"/>
        <v/>
      </c>
      <c r="T11" s="432" t="str">
        <f t="shared" si="4"/>
        <v/>
      </c>
      <c r="U11" s="432" t="str">
        <f t="shared" si="5"/>
        <v/>
      </c>
      <c r="V11" s="432" t="str">
        <f t="shared" si="6"/>
        <v/>
      </c>
      <c r="W11" s="432" t="str">
        <f t="shared" si="7"/>
        <v/>
      </c>
      <c r="X11" s="432" t="str">
        <f t="shared" si="8"/>
        <v/>
      </c>
      <c r="Y11" s="432" t="str">
        <f t="shared" si="9"/>
        <v/>
      </c>
      <c r="Z11" s="432" t="str">
        <f t="shared" si="10"/>
        <v/>
      </c>
      <c r="AA11" s="432" t="str">
        <f t="shared" si="11"/>
        <v/>
      </c>
      <c r="AB11" s="432" t="str">
        <f t="shared" si="12"/>
        <v/>
      </c>
      <c r="AC11" s="432" t="str">
        <f t="shared" si="13"/>
        <v/>
      </c>
      <c r="AD11" s="432" t="str">
        <f t="shared" si="14"/>
        <v/>
      </c>
      <c r="AE11" s="432" t="str">
        <f t="shared" si="15"/>
        <v/>
      </c>
    </row>
    <row r="12" spans="1:31" ht="21.75" customHeight="1" x14ac:dyDescent="0.15">
      <c r="A12" s="64" t="s">
        <v>401</v>
      </c>
      <c r="B12" s="65">
        <f t="shared" si="0"/>
        <v>0</v>
      </c>
      <c r="C12" s="313">
        <v>0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313">
        <v>0</v>
      </c>
      <c r="J12" s="313">
        <v>0</v>
      </c>
      <c r="K12" s="313">
        <v>0</v>
      </c>
      <c r="L12" s="313">
        <v>0</v>
      </c>
      <c r="M12" s="313">
        <v>0</v>
      </c>
      <c r="N12" s="313">
        <v>0</v>
      </c>
      <c r="O12" s="52">
        <v>0</v>
      </c>
      <c r="P12" s="54">
        <v>0</v>
      </c>
      <c r="R12" s="432" t="str">
        <f t="shared" si="2"/>
        <v/>
      </c>
      <c r="S12" s="432" t="str">
        <f t="shared" si="3"/>
        <v/>
      </c>
      <c r="T12" s="432" t="str">
        <f t="shared" si="4"/>
        <v/>
      </c>
      <c r="U12" s="432" t="str">
        <f t="shared" si="5"/>
        <v/>
      </c>
      <c r="V12" s="432" t="str">
        <f t="shared" si="6"/>
        <v/>
      </c>
      <c r="W12" s="432" t="str">
        <f t="shared" si="7"/>
        <v/>
      </c>
      <c r="X12" s="432" t="str">
        <f t="shared" si="8"/>
        <v/>
      </c>
      <c r="Y12" s="432" t="str">
        <f t="shared" si="9"/>
        <v/>
      </c>
      <c r="Z12" s="432" t="str">
        <f t="shared" si="10"/>
        <v/>
      </c>
      <c r="AA12" s="432" t="str">
        <f t="shared" si="11"/>
        <v/>
      </c>
      <c r="AB12" s="432" t="str">
        <f t="shared" si="12"/>
        <v/>
      </c>
      <c r="AC12" s="432" t="str">
        <f t="shared" si="13"/>
        <v/>
      </c>
      <c r="AD12" s="432" t="str">
        <f t="shared" si="14"/>
        <v/>
      </c>
      <c r="AE12" s="432" t="str">
        <f t="shared" si="15"/>
        <v/>
      </c>
    </row>
    <row r="13" spans="1:31" ht="21.75" customHeight="1" x14ac:dyDescent="0.15">
      <c r="A13" s="64" t="s">
        <v>402</v>
      </c>
      <c r="B13" s="65">
        <f t="shared" si="0"/>
        <v>1</v>
      </c>
      <c r="C13" s="313">
        <v>1</v>
      </c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313">
        <v>0</v>
      </c>
      <c r="J13" s="313">
        <v>0</v>
      </c>
      <c r="K13" s="313">
        <v>0</v>
      </c>
      <c r="L13" s="313">
        <v>0</v>
      </c>
      <c r="M13" s="313">
        <v>0</v>
      </c>
      <c r="N13" s="313">
        <v>0</v>
      </c>
      <c r="O13" s="52">
        <v>0</v>
      </c>
      <c r="P13" s="54">
        <v>0</v>
      </c>
      <c r="R13" s="432" t="str">
        <f t="shared" si="2"/>
        <v/>
      </c>
      <c r="S13" s="432" t="str">
        <f t="shared" si="3"/>
        <v/>
      </c>
      <c r="T13" s="432" t="str">
        <f t="shared" si="4"/>
        <v/>
      </c>
      <c r="U13" s="432" t="str">
        <f t="shared" si="5"/>
        <v/>
      </c>
      <c r="V13" s="432" t="str">
        <f t="shared" si="6"/>
        <v/>
      </c>
      <c r="W13" s="432" t="str">
        <f t="shared" si="7"/>
        <v/>
      </c>
      <c r="X13" s="432" t="str">
        <f t="shared" si="8"/>
        <v/>
      </c>
      <c r="Y13" s="432" t="str">
        <f t="shared" si="9"/>
        <v/>
      </c>
      <c r="Z13" s="432" t="str">
        <f t="shared" si="10"/>
        <v/>
      </c>
      <c r="AA13" s="432" t="str">
        <f t="shared" si="11"/>
        <v/>
      </c>
      <c r="AB13" s="432" t="str">
        <f t="shared" si="12"/>
        <v/>
      </c>
      <c r="AC13" s="432" t="str">
        <f t="shared" si="13"/>
        <v/>
      </c>
      <c r="AD13" s="432" t="str">
        <f t="shared" si="14"/>
        <v/>
      </c>
      <c r="AE13" s="432" t="str">
        <f t="shared" si="15"/>
        <v/>
      </c>
    </row>
    <row r="14" spans="1:31" ht="21.75" customHeight="1" x14ac:dyDescent="0.15">
      <c r="A14" s="64" t="s">
        <v>403</v>
      </c>
      <c r="B14" s="65">
        <f t="shared" si="0"/>
        <v>3</v>
      </c>
      <c r="C14" s="313">
        <v>3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313">
        <v>0</v>
      </c>
      <c r="J14" s="313">
        <v>0</v>
      </c>
      <c r="K14" s="313">
        <v>0</v>
      </c>
      <c r="L14" s="313">
        <v>0</v>
      </c>
      <c r="M14" s="313">
        <v>0</v>
      </c>
      <c r="N14" s="313">
        <v>0</v>
      </c>
      <c r="O14" s="52">
        <v>0</v>
      </c>
      <c r="P14" s="54">
        <v>0</v>
      </c>
      <c r="R14" s="432" t="str">
        <f t="shared" si="2"/>
        <v/>
      </c>
      <c r="S14" s="432" t="str">
        <f t="shared" si="3"/>
        <v/>
      </c>
      <c r="T14" s="432" t="str">
        <f t="shared" si="4"/>
        <v/>
      </c>
      <c r="U14" s="432" t="str">
        <f t="shared" si="5"/>
        <v/>
      </c>
      <c r="V14" s="432" t="str">
        <f t="shared" si="6"/>
        <v/>
      </c>
      <c r="W14" s="432" t="str">
        <f t="shared" si="7"/>
        <v/>
      </c>
      <c r="X14" s="432" t="str">
        <f t="shared" si="8"/>
        <v/>
      </c>
      <c r="Y14" s="432" t="str">
        <f t="shared" si="9"/>
        <v/>
      </c>
      <c r="Z14" s="432" t="str">
        <f t="shared" si="10"/>
        <v/>
      </c>
      <c r="AA14" s="432" t="str">
        <f t="shared" si="11"/>
        <v/>
      </c>
      <c r="AB14" s="432" t="str">
        <f t="shared" si="12"/>
        <v/>
      </c>
      <c r="AC14" s="432" t="str">
        <f t="shared" si="13"/>
        <v/>
      </c>
      <c r="AD14" s="432" t="str">
        <f t="shared" si="14"/>
        <v/>
      </c>
      <c r="AE14" s="432" t="str">
        <f t="shared" si="15"/>
        <v/>
      </c>
    </row>
    <row r="15" spans="1:31" ht="21.75" customHeight="1" x14ac:dyDescent="0.15">
      <c r="A15" s="64" t="s">
        <v>404</v>
      </c>
      <c r="B15" s="65">
        <f t="shared" si="0"/>
        <v>3</v>
      </c>
      <c r="C15" s="313">
        <v>3</v>
      </c>
      <c r="D15" s="313">
        <v>0</v>
      </c>
      <c r="E15" s="313">
        <v>0</v>
      </c>
      <c r="F15" s="313">
        <v>0</v>
      </c>
      <c r="G15" s="313">
        <v>0</v>
      </c>
      <c r="H15" s="313">
        <v>0</v>
      </c>
      <c r="I15" s="313">
        <v>0</v>
      </c>
      <c r="J15" s="313">
        <v>0</v>
      </c>
      <c r="K15" s="313">
        <v>0</v>
      </c>
      <c r="L15" s="313">
        <v>0</v>
      </c>
      <c r="M15" s="313">
        <v>0</v>
      </c>
      <c r="N15" s="313">
        <v>0</v>
      </c>
      <c r="O15" s="52">
        <v>0</v>
      </c>
      <c r="P15" s="54">
        <v>0</v>
      </c>
      <c r="R15" s="432" t="str">
        <f t="shared" si="2"/>
        <v/>
      </c>
      <c r="S15" s="432" t="str">
        <f t="shared" si="3"/>
        <v/>
      </c>
      <c r="T15" s="432" t="str">
        <f t="shared" si="4"/>
        <v/>
      </c>
      <c r="U15" s="432" t="str">
        <f t="shared" si="5"/>
        <v/>
      </c>
      <c r="V15" s="432" t="str">
        <f t="shared" si="6"/>
        <v/>
      </c>
      <c r="W15" s="432" t="str">
        <f t="shared" si="7"/>
        <v/>
      </c>
      <c r="X15" s="432" t="str">
        <f t="shared" si="8"/>
        <v/>
      </c>
      <c r="Y15" s="432" t="str">
        <f t="shared" si="9"/>
        <v/>
      </c>
      <c r="Z15" s="432" t="str">
        <f t="shared" si="10"/>
        <v/>
      </c>
      <c r="AA15" s="432" t="str">
        <f t="shared" si="11"/>
        <v/>
      </c>
      <c r="AB15" s="432" t="str">
        <f t="shared" si="12"/>
        <v/>
      </c>
      <c r="AC15" s="432" t="str">
        <f t="shared" si="13"/>
        <v/>
      </c>
      <c r="AD15" s="432" t="str">
        <f t="shared" si="14"/>
        <v/>
      </c>
      <c r="AE15" s="432" t="str">
        <f t="shared" si="15"/>
        <v/>
      </c>
    </row>
    <row r="16" spans="1:31" ht="21.75" customHeight="1" x14ac:dyDescent="0.15">
      <c r="A16" s="64" t="s">
        <v>405</v>
      </c>
      <c r="B16" s="65">
        <f t="shared" si="0"/>
        <v>12</v>
      </c>
      <c r="C16" s="313">
        <v>11</v>
      </c>
      <c r="D16" s="313">
        <v>0</v>
      </c>
      <c r="E16" s="313">
        <v>1</v>
      </c>
      <c r="F16" s="313">
        <v>0</v>
      </c>
      <c r="G16" s="313">
        <v>0</v>
      </c>
      <c r="H16" s="313">
        <v>0</v>
      </c>
      <c r="I16" s="313">
        <v>0</v>
      </c>
      <c r="J16" s="313">
        <v>0</v>
      </c>
      <c r="K16" s="313">
        <v>0</v>
      </c>
      <c r="L16" s="313">
        <v>0</v>
      </c>
      <c r="M16" s="313">
        <v>0</v>
      </c>
      <c r="N16" s="313">
        <v>0</v>
      </c>
      <c r="O16" s="52">
        <v>0</v>
      </c>
      <c r="P16" s="54">
        <v>0</v>
      </c>
      <c r="R16" s="432" t="str">
        <f t="shared" si="2"/>
        <v/>
      </c>
      <c r="S16" s="432" t="str">
        <f t="shared" si="3"/>
        <v/>
      </c>
      <c r="T16" s="432" t="str">
        <f t="shared" si="4"/>
        <v/>
      </c>
      <c r="U16" s="432" t="str">
        <f t="shared" si="5"/>
        <v/>
      </c>
      <c r="V16" s="432" t="str">
        <f t="shared" si="6"/>
        <v/>
      </c>
      <c r="W16" s="432" t="str">
        <f t="shared" si="7"/>
        <v/>
      </c>
      <c r="X16" s="432" t="str">
        <f t="shared" si="8"/>
        <v/>
      </c>
      <c r="Y16" s="432" t="str">
        <f t="shared" si="9"/>
        <v/>
      </c>
      <c r="Z16" s="432" t="str">
        <f t="shared" si="10"/>
        <v/>
      </c>
      <c r="AA16" s="432" t="str">
        <f t="shared" si="11"/>
        <v/>
      </c>
      <c r="AB16" s="432" t="str">
        <f t="shared" si="12"/>
        <v/>
      </c>
      <c r="AC16" s="432" t="str">
        <f t="shared" si="13"/>
        <v/>
      </c>
      <c r="AD16" s="432" t="str">
        <f t="shared" si="14"/>
        <v/>
      </c>
      <c r="AE16" s="432" t="str">
        <f t="shared" si="15"/>
        <v/>
      </c>
    </row>
    <row r="17" spans="1:31" ht="21.75" customHeight="1" x14ac:dyDescent="0.15">
      <c r="A17" s="64"/>
      <c r="B17" s="65">
        <f t="shared" si="0"/>
        <v>0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52"/>
      <c r="P17" s="54"/>
      <c r="R17" s="432" t="str">
        <f t="shared" si="2"/>
        <v/>
      </c>
      <c r="S17" s="432" t="str">
        <f t="shared" si="3"/>
        <v/>
      </c>
      <c r="T17" s="432" t="str">
        <f t="shared" si="4"/>
        <v/>
      </c>
      <c r="U17" s="432" t="str">
        <f t="shared" si="5"/>
        <v/>
      </c>
      <c r="V17" s="432" t="str">
        <f t="shared" si="6"/>
        <v/>
      </c>
      <c r="W17" s="432" t="str">
        <f t="shared" si="7"/>
        <v/>
      </c>
      <c r="X17" s="432" t="str">
        <f t="shared" si="8"/>
        <v/>
      </c>
      <c r="Y17" s="432" t="str">
        <f t="shared" si="9"/>
        <v/>
      </c>
      <c r="Z17" s="432" t="str">
        <f t="shared" si="10"/>
        <v/>
      </c>
      <c r="AA17" s="432" t="str">
        <f t="shared" si="11"/>
        <v/>
      </c>
      <c r="AB17" s="432" t="str">
        <f t="shared" si="12"/>
        <v/>
      </c>
      <c r="AC17" s="432" t="str">
        <f t="shared" si="13"/>
        <v/>
      </c>
      <c r="AD17" s="432" t="str">
        <f t="shared" si="14"/>
        <v/>
      </c>
      <c r="AE17" s="432" t="str">
        <f t="shared" si="15"/>
        <v/>
      </c>
    </row>
    <row r="18" spans="1:31" ht="21.75" customHeight="1" x14ac:dyDescent="0.15">
      <c r="A18" s="64"/>
      <c r="B18" s="65">
        <f t="shared" si="0"/>
        <v>0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52"/>
      <c r="P18" s="54"/>
      <c r="R18" s="432" t="str">
        <f t="shared" si="2"/>
        <v/>
      </c>
      <c r="S18" s="432" t="str">
        <f t="shared" si="3"/>
        <v/>
      </c>
      <c r="T18" s="432" t="str">
        <f t="shared" si="4"/>
        <v/>
      </c>
      <c r="U18" s="432" t="str">
        <f t="shared" si="5"/>
        <v/>
      </c>
      <c r="V18" s="432" t="str">
        <f t="shared" si="6"/>
        <v/>
      </c>
      <c r="W18" s="432" t="str">
        <f t="shared" si="7"/>
        <v/>
      </c>
      <c r="X18" s="432" t="str">
        <f t="shared" si="8"/>
        <v/>
      </c>
      <c r="Y18" s="432" t="str">
        <f t="shared" si="9"/>
        <v/>
      </c>
      <c r="Z18" s="432" t="str">
        <f t="shared" si="10"/>
        <v/>
      </c>
      <c r="AA18" s="432" t="str">
        <f t="shared" si="11"/>
        <v/>
      </c>
      <c r="AB18" s="432" t="str">
        <f t="shared" si="12"/>
        <v/>
      </c>
      <c r="AC18" s="432" t="str">
        <f t="shared" si="13"/>
        <v/>
      </c>
      <c r="AD18" s="432" t="str">
        <f t="shared" si="14"/>
        <v/>
      </c>
      <c r="AE18" s="432" t="str">
        <f t="shared" si="15"/>
        <v/>
      </c>
    </row>
    <row r="19" spans="1:31" ht="21.75" customHeight="1" x14ac:dyDescent="0.15">
      <c r="A19" s="64"/>
      <c r="B19" s="65">
        <f t="shared" si="0"/>
        <v>0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52"/>
      <c r="P19" s="54"/>
      <c r="R19" s="432" t="str">
        <f t="shared" si="2"/>
        <v/>
      </c>
      <c r="S19" s="432" t="str">
        <f t="shared" si="3"/>
        <v/>
      </c>
      <c r="T19" s="432" t="str">
        <f t="shared" si="4"/>
        <v/>
      </c>
      <c r="U19" s="432" t="str">
        <f t="shared" si="5"/>
        <v/>
      </c>
      <c r="V19" s="432" t="str">
        <f t="shared" si="6"/>
        <v/>
      </c>
      <c r="W19" s="432" t="str">
        <f t="shared" si="7"/>
        <v/>
      </c>
      <c r="X19" s="432" t="str">
        <f t="shared" si="8"/>
        <v/>
      </c>
      <c r="Y19" s="432" t="str">
        <f t="shared" si="9"/>
        <v/>
      </c>
      <c r="Z19" s="432" t="str">
        <f t="shared" si="10"/>
        <v/>
      </c>
      <c r="AA19" s="432" t="str">
        <f t="shared" si="11"/>
        <v/>
      </c>
      <c r="AB19" s="432" t="str">
        <f t="shared" si="12"/>
        <v/>
      </c>
      <c r="AC19" s="432" t="str">
        <f t="shared" si="13"/>
        <v/>
      </c>
      <c r="AD19" s="432" t="str">
        <f t="shared" si="14"/>
        <v/>
      </c>
      <c r="AE19" s="432" t="str">
        <f t="shared" si="15"/>
        <v/>
      </c>
    </row>
    <row r="20" spans="1:31" ht="21.75" customHeight="1" x14ac:dyDescent="0.15">
      <c r="A20" s="64"/>
      <c r="B20" s="65">
        <f t="shared" ref="B20:B35" si="16">SUM(C20:P20)</f>
        <v>0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52"/>
      <c r="P20" s="54"/>
      <c r="R20" s="432" t="str">
        <f t="shared" ref="R20:R35" si="17">IF((C20*1)&lt;=C55,"","오류")</f>
        <v/>
      </c>
      <c r="S20" s="432" t="str">
        <f t="shared" ref="S20:S35" si="18">IF((D20*20)&lt;=D55,"","오류")</f>
        <v/>
      </c>
      <c r="T20" s="432" t="str">
        <f t="shared" ref="T20:T35" si="19">IF((E20*50)&lt;=E55,"","오류")</f>
        <v/>
      </c>
      <c r="U20" s="432" t="str">
        <f t="shared" ref="U20:U35" si="20">IF((F20*200)&lt;=F55,"","오류")</f>
        <v/>
      </c>
      <c r="V20" s="432" t="str">
        <f t="shared" ref="V20:V35" si="21">IF((G20*500)&lt;=G55,"","오류")</f>
        <v/>
      </c>
      <c r="W20" s="432" t="str">
        <f t="shared" ref="W20:W35" si="22">IF((H20*1000)&lt;=H55,"","오류")</f>
        <v/>
      </c>
      <c r="X20" s="432" t="str">
        <f t="shared" ref="X20:X35" si="23">IF((I20*1500)&lt;=I55,"","오류")</f>
        <v/>
      </c>
      <c r="Y20" s="432" t="str">
        <f t="shared" ref="Y20:Y35" si="24">IF((J20*2000)&lt;=J55,"","오류")</f>
        <v/>
      </c>
      <c r="Z20" s="432" t="str">
        <f t="shared" ref="Z20:Z35" si="25">IF((K20*3000)&lt;=K55,"","오류")</f>
        <v/>
      </c>
      <c r="AA20" s="432" t="str">
        <f t="shared" ref="AA20:AA35" si="26">IF((L20*5000)&lt;=L55,"","오류")</f>
        <v/>
      </c>
      <c r="AB20" s="432" t="str">
        <f t="shared" ref="AB20:AB35" si="27">IF((M20*10000)&lt;=M55,"","오류")</f>
        <v/>
      </c>
      <c r="AC20" s="432" t="str">
        <f t="shared" ref="AC20:AC35" si="28">IF((N20*15000)&lt;=N55,"","오류")</f>
        <v/>
      </c>
      <c r="AD20" s="432" t="str">
        <f t="shared" ref="AD20:AD35" si="29">IF((O20*30000)&lt;=O55,"","오류")</f>
        <v/>
      </c>
      <c r="AE20" s="432" t="str">
        <f t="shared" ref="AE20:AE35" si="30">IF((P20*50000)&lt;=P55,"","오류")</f>
        <v/>
      </c>
    </row>
    <row r="21" spans="1:31" ht="21.75" customHeight="1" x14ac:dyDescent="0.15">
      <c r="A21" s="64"/>
      <c r="B21" s="65">
        <f t="shared" si="16"/>
        <v>0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52"/>
      <c r="P21" s="54"/>
      <c r="R21" s="432" t="str">
        <f t="shared" si="17"/>
        <v/>
      </c>
      <c r="S21" s="432" t="str">
        <f t="shared" si="18"/>
        <v/>
      </c>
      <c r="T21" s="432" t="str">
        <f t="shared" si="19"/>
        <v/>
      </c>
      <c r="U21" s="432" t="str">
        <f t="shared" si="20"/>
        <v/>
      </c>
      <c r="V21" s="432" t="str">
        <f t="shared" si="21"/>
        <v/>
      </c>
      <c r="W21" s="432" t="str">
        <f t="shared" si="22"/>
        <v/>
      </c>
      <c r="X21" s="432" t="str">
        <f t="shared" si="23"/>
        <v/>
      </c>
      <c r="Y21" s="432" t="str">
        <f t="shared" si="24"/>
        <v/>
      </c>
      <c r="Z21" s="432" t="str">
        <f t="shared" si="25"/>
        <v/>
      </c>
      <c r="AA21" s="432" t="str">
        <f t="shared" si="26"/>
        <v/>
      </c>
      <c r="AB21" s="432" t="str">
        <f t="shared" si="27"/>
        <v/>
      </c>
      <c r="AC21" s="432" t="str">
        <f t="shared" si="28"/>
        <v/>
      </c>
      <c r="AD21" s="432" t="str">
        <f t="shared" si="29"/>
        <v/>
      </c>
      <c r="AE21" s="432" t="str">
        <f t="shared" si="30"/>
        <v/>
      </c>
    </row>
    <row r="22" spans="1:31" ht="21.75" customHeight="1" x14ac:dyDescent="0.15">
      <c r="A22" s="64"/>
      <c r="B22" s="65">
        <f t="shared" si="16"/>
        <v>0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52"/>
      <c r="P22" s="54"/>
      <c r="R22" s="432" t="str">
        <f t="shared" si="17"/>
        <v/>
      </c>
      <c r="S22" s="432" t="str">
        <f t="shared" si="18"/>
        <v/>
      </c>
      <c r="T22" s="432" t="str">
        <f t="shared" si="19"/>
        <v/>
      </c>
      <c r="U22" s="432" t="str">
        <f t="shared" si="20"/>
        <v/>
      </c>
      <c r="V22" s="432" t="str">
        <f t="shared" si="21"/>
        <v/>
      </c>
      <c r="W22" s="432" t="str">
        <f t="shared" si="22"/>
        <v/>
      </c>
      <c r="X22" s="432" t="str">
        <f t="shared" si="23"/>
        <v/>
      </c>
      <c r="Y22" s="432" t="str">
        <f t="shared" si="24"/>
        <v/>
      </c>
      <c r="Z22" s="432" t="str">
        <f t="shared" si="25"/>
        <v/>
      </c>
      <c r="AA22" s="432" t="str">
        <f t="shared" si="26"/>
        <v/>
      </c>
      <c r="AB22" s="432" t="str">
        <f t="shared" si="27"/>
        <v/>
      </c>
      <c r="AC22" s="432" t="str">
        <f t="shared" si="28"/>
        <v/>
      </c>
      <c r="AD22" s="432" t="str">
        <f t="shared" si="29"/>
        <v/>
      </c>
      <c r="AE22" s="432" t="str">
        <f t="shared" si="30"/>
        <v/>
      </c>
    </row>
    <row r="23" spans="1:31" ht="21.75" customHeight="1" x14ac:dyDescent="0.15">
      <c r="A23" s="64"/>
      <c r="B23" s="65">
        <f t="shared" si="16"/>
        <v>0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52"/>
      <c r="P23" s="54"/>
      <c r="R23" s="432" t="str">
        <f t="shared" si="17"/>
        <v/>
      </c>
      <c r="S23" s="432" t="str">
        <f t="shared" si="18"/>
        <v/>
      </c>
      <c r="T23" s="432" t="str">
        <f t="shared" si="19"/>
        <v/>
      </c>
      <c r="U23" s="432" t="str">
        <f t="shared" si="20"/>
        <v/>
      </c>
      <c r="V23" s="432" t="str">
        <f t="shared" si="21"/>
        <v/>
      </c>
      <c r="W23" s="432" t="str">
        <f t="shared" si="22"/>
        <v/>
      </c>
      <c r="X23" s="432" t="str">
        <f t="shared" si="23"/>
        <v/>
      </c>
      <c r="Y23" s="432" t="str">
        <f t="shared" si="24"/>
        <v/>
      </c>
      <c r="Z23" s="432" t="str">
        <f t="shared" si="25"/>
        <v/>
      </c>
      <c r="AA23" s="432" t="str">
        <f t="shared" si="26"/>
        <v/>
      </c>
      <c r="AB23" s="432" t="str">
        <f t="shared" si="27"/>
        <v/>
      </c>
      <c r="AC23" s="432" t="str">
        <f t="shared" si="28"/>
        <v/>
      </c>
      <c r="AD23" s="432" t="str">
        <f t="shared" si="29"/>
        <v/>
      </c>
      <c r="AE23" s="432" t="str">
        <f t="shared" si="30"/>
        <v/>
      </c>
    </row>
    <row r="24" spans="1:31" ht="21.75" customHeight="1" x14ac:dyDescent="0.15">
      <c r="A24" s="64"/>
      <c r="B24" s="65">
        <f t="shared" si="16"/>
        <v>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52"/>
      <c r="P24" s="54"/>
      <c r="R24" s="432" t="str">
        <f t="shared" si="17"/>
        <v/>
      </c>
      <c r="S24" s="432" t="str">
        <f t="shared" si="18"/>
        <v/>
      </c>
      <c r="T24" s="432" t="str">
        <f t="shared" si="19"/>
        <v/>
      </c>
      <c r="U24" s="432" t="str">
        <f t="shared" si="20"/>
        <v/>
      </c>
      <c r="V24" s="432" t="str">
        <f t="shared" si="21"/>
        <v/>
      </c>
      <c r="W24" s="432" t="str">
        <f t="shared" si="22"/>
        <v/>
      </c>
      <c r="X24" s="432" t="str">
        <f t="shared" si="23"/>
        <v/>
      </c>
      <c r="Y24" s="432" t="str">
        <f t="shared" si="24"/>
        <v/>
      </c>
      <c r="Z24" s="432" t="str">
        <f t="shared" si="25"/>
        <v/>
      </c>
      <c r="AA24" s="432" t="str">
        <f t="shared" si="26"/>
        <v/>
      </c>
      <c r="AB24" s="432" t="str">
        <f t="shared" si="27"/>
        <v/>
      </c>
      <c r="AC24" s="432" t="str">
        <f t="shared" si="28"/>
        <v/>
      </c>
      <c r="AD24" s="432" t="str">
        <f t="shared" si="29"/>
        <v/>
      </c>
      <c r="AE24" s="432" t="str">
        <f t="shared" si="30"/>
        <v/>
      </c>
    </row>
    <row r="25" spans="1:31" ht="21.75" customHeight="1" x14ac:dyDescent="0.15">
      <c r="A25" s="64"/>
      <c r="B25" s="65">
        <f t="shared" si="16"/>
        <v>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52"/>
      <c r="P25" s="54"/>
      <c r="R25" s="432" t="str">
        <f t="shared" si="17"/>
        <v/>
      </c>
      <c r="S25" s="432" t="str">
        <f t="shared" si="18"/>
        <v/>
      </c>
      <c r="T25" s="432" t="str">
        <f t="shared" si="19"/>
        <v/>
      </c>
      <c r="U25" s="432" t="str">
        <f t="shared" si="20"/>
        <v/>
      </c>
      <c r="V25" s="432" t="str">
        <f t="shared" si="21"/>
        <v/>
      </c>
      <c r="W25" s="432" t="str">
        <f t="shared" si="22"/>
        <v/>
      </c>
      <c r="X25" s="432" t="str">
        <f t="shared" si="23"/>
        <v/>
      </c>
      <c r="Y25" s="432" t="str">
        <f t="shared" si="24"/>
        <v/>
      </c>
      <c r="Z25" s="432" t="str">
        <f t="shared" si="25"/>
        <v/>
      </c>
      <c r="AA25" s="432" t="str">
        <f t="shared" si="26"/>
        <v/>
      </c>
      <c r="AB25" s="432" t="str">
        <f t="shared" si="27"/>
        <v/>
      </c>
      <c r="AC25" s="432" t="str">
        <f t="shared" si="28"/>
        <v/>
      </c>
      <c r="AD25" s="432" t="str">
        <f t="shared" si="29"/>
        <v/>
      </c>
      <c r="AE25" s="432" t="str">
        <f t="shared" si="30"/>
        <v/>
      </c>
    </row>
    <row r="26" spans="1:31" ht="21.75" customHeight="1" x14ac:dyDescent="0.15">
      <c r="A26" s="64"/>
      <c r="B26" s="65">
        <f t="shared" si="16"/>
        <v>0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52"/>
      <c r="P26" s="54"/>
      <c r="R26" s="432" t="str">
        <f t="shared" si="17"/>
        <v/>
      </c>
      <c r="S26" s="432" t="str">
        <f t="shared" si="18"/>
        <v/>
      </c>
      <c r="T26" s="432" t="str">
        <f t="shared" si="19"/>
        <v/>
      </c>
      <c r="U26" s="432" t="str">
        <f t="shared" si="20"/>
        <v/>
      </c>
      <c r="V26" s="432" t="str">
        <f t="shared" si="21"/>
        <v/>
      </c>
      <c r="W26" s="432" t="str">
        <f t="shared" si="22"/>
        <v/>
      </c>
      <c r="X26" s="432" t="str">
        <f t="shared" si="23"/>
        <v/>
      </c>
      <c r="Y26" s="432" t="str">
        <f t="shared" si="24"/>
        <v/>
      </c>
      <c r="Z26" s="432" t="str">
        <f t="shared" si="25"/>
        <v/>
      </c>
      <c r="AA26" s="432" t="str">
        <f t="shared" si="26"/>
        <v/>
      </c>
      <c r="AB26" s="432" t="str">
        <f t="shared" si="27"/>
        <v/>
      </c>
      <c r="AC26" s="432" t="str">
        <f t="shared" si="28"/>
        <v/>
      </c>
      <c r="AD26" s="432" t="str">
        <f t="shared" si="29"/>
        <v/>
      </c>
      <c r="AE26" s="432" t="str">
        <f t="shared" si="30"/>
        <v/>
      </c>
    </row>
    <row r="27" spans="1:31" ht="21.75" customHeight="1" x14ac:dyDescent="0.15">
      <c r="A27" s="64"/>
      <c r="B27" s="65">
        <f t="shared" si="16"/>
        <v>0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52"/>
      <c r="P27" s="54"/>
      <c r="R27" s="432" t="str">
        <f t="shared" si="17"/>
        <v/>
      </c>
      <c r="S27" s="432" t="str">
        <f t="shared" si="18"/>
        <v/>
      </c>
      <c r="T27" s="432" t="str">
        <f t="shared" si="19"/>
        <v/>
      </c>
      <c r="U27" s="432" t="str">
        <f t="shared" si="20"/>
        <v/>
      </c>
      <c r="V27" s="432" t="str">
        <f t="shared" si="21"/>
        <v/>
      </c>
      <c r="W27" s="432" t="str">
        <f t="shared" si="22"/>
        <v/>
      </c>
      <c r="X27" s="432" t="str">
        <f t="shared" si="23"/>
        <v/>
      </c>
      <c r="Y27" s="432" t="str">
        <f t="shared" si="24"/>
        <v/>
      </c>
      <c r="Z27" s="432" t="str">
        <f t="shared" si="25"/>
        <v/>
      </c>
      <c r="AA27" s="432" t="str">
        <f t="shared" si="26"/>
        <v/>
      </c>
      <c r="AB27" s="432" t="str">
        <f t="shared" si="27"/>
        <v/>
      </c>
      <c r="AC27" s="432" t="str">
        <f t="shared" si="28"/>
        <v/>
      </c>
      <c r="AD27" s="432" t="str">
        <f t="shared" si="29"/>
        <v/>
      </c>
      <c r="AE27" s="432" t="str">
        <f t="shared" si="30"/>
        <v/>
      </c>
    </row>
    <row r="28" spans="1:31" ht="21.75" customHeight="1" x14ac:dyDescent="0.15">
      <c r="A28" s="64"/>
      <c r="B28" s="65">
        <f t="shared" si="16"/>
        <v>0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52"/>
      <c r="P28" s="54"/>
      <c r="R28" s="432" t="str">
        <f t="shared" si="17"/>
        <v/>
      </c>
      <c r="S28" s="432" t="str">
        <f t="shared" si="18"/>
        <v/>
      </c>
      <c r="T28" s="432" t="str">
        <f t="shared" si="19"/>
        <v/>
      </c>
      <c r="U28" s="432" t="str">
        <f t="shared" si="20"/>
        <v/>
      </c>
      <c r="V28" s="432" t="str">
        <f t="shared" si="21"/>
        <v/>
      </c>
      <c r="W28" s="432" t="str">
        <f t="shared" si="22"/>
        <v/>
      </c>
      <c r="X28" s="432" t="str">
        <f t="shared" si="23"/>
        <v/>
      </c>
      <c r="Y28" s="432" t="str">
        <f t="shared" si="24"/>
        <v/>
      </c>
      <c r="Z28" s="432" t="str">
        <f t="shared" si="25"/>
        <v/>
      </c>
      <c r="AA28" s="432" t="str">
        <f t="shared" si="26"/>
        <v/>
      </c>
      <c r="AB28" s="432" t="str">
        <f t="shared" si="27"/>
        <v/>
      </c>
      <c r="AC28" s="432" t="str">
        <f t="shared" si="28"/>
        <v/>
      </c>
      <c r="AD28" s="432" t="str">
        <f t="shared" si="29"/>
        <v/>
      </c>
      <c r="AE28" s="432" t="str">
        <f t="shared" si="30"/>
        <v/>
      </c>
    </row>
    <row r="29" spans="1:31" ht="21.75" customHeight="1" x14ac:dyDescent="0.15">
      <c r="A29" s="64"/>
      <c r="B29" s="65">
        <f t="shared" si="16"/>
        <v>0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52"/>
      <c r="P29" s="54"/>
      <c r="R29" s="432" t="str">
        <f t="shared" si="17"/>
        <v/>
      </c>
      <c r="S29" s="432" t="str">
        <f t="shared" si="18"/>
        <v/>
      </c>
      <c r="T29" s="432" t="str">
        <f t="shared" si="19"/>
        <v/>
      </c>
      <c r="U29" s="432" t="str">
        <f t="shared" si="20"/>
        <v/>
      </c>
      <c r="V29" s="432" t="str">
        <f t="shared" si="21"/>
        <v/>
      </c>
      <c r="W29" s="432" t="str">
        <f t="shared" si="22"/>
        <v/>
      </c>
      <c r="X29" s="432" t="str">
        <f t="shared" si="23"/>
        <v/>
      </c>
      <c r="Y29" s="432" t="str">
        <f t="shared" si="24"/>
        <v/>
      </c>
      <c r="Z29" s="432" t="str">
        <f t="shared" si="25"/>
        <v/>
      </c>
      <c r="AA29" s="432" t="str">
        <f t="shared" si="26"/>
        <v/>
      </c>
      <c r="AB29" s="432" t="str">
        <f t="shared" si="27"/>
        <v/>
      </c>
      <c r="AC29" s="432" t="str">
        <f t="shared" si="28"/>
        <v/>
      </c>
      <c r="AD29" s="432" t="str">
        <f t="shared" si="29"/>
        <v/>
      </c>
      <c r="AE29" s="432" t="str">
        <f t="shared" si="30"/>
        <v/>
      </c>
    </row>
    <row r="30" spans="1:31" ht="21.75" customHeight="1" x14ac:dyDescent="0.15">
      <c r="A30" s="64"/>
      <c r="B30" s="65">
        <f t="shared" si="16"/>
        <v>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52"/>
      <c r="P30" s="54"/>
      <c r="R30" s="432" t="str">
        <f t="shared" si="17"/>
        <v/>
      </c>
      <c r="S30" s="432" t="str">
        <f t="shared" si="18"/>
        <v/>
      </c>
      <c r="T30" s="432" t="str">
        <f t="shared" si="19"/>
        <v/>
      </c>
      <c r="U30" s="432" t="str">
        <f t="shared" si="20"/>
        <v/>
      </c>
      <c r="V30" s="432" t="str">
        <f t="shared" si="21"/>
        <v/>
      </c>
      <c r="W30" s="432" t="str">
        <f t="shared" si="22"/>
        <v/>
      </c>
      <c r="X30" s="432" t="str">
        <f t="shared" si="23"/>
        <v/>
      </c>
      <c r="Y30" s="432" t="str">
        <f t="shared" si="24"/>
        <v/>
      </c>
      <c r="Z30" s="432" t="str">
        <f t="shared" si="25"/>
        <v/>
      </c>
      <c r="AA30" s="432" t="str">
        <f t="shared" si="26"/>
        <v/>
      </c>
      <c r="AB30" s="432" t="str">
        <f t="shared" si="27"/>
        <v/>
      </c>
      <c r="AC30" s="432" t="str">
        <f t="shared" si="28"/>
        <v/>
      </c>
      <c r="AD30" s="432" t="str">
        <f t="shared" si="29"/>
        <v/>
      </c>
      <c r="AE30" s="432" t="str">
        <f t="shared" si="30"/>
        <v/>
      </c>
    </row>
    <row r="31" spans="1:31" ht="21.75" customHeight="1" x14ac:dyDescent="0.15">
      <c r="A31" s="64"/>
      <c r="B31" s="65">
        <f t="shared" si="16"/>
        <v>0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52"/>
      <c r="P31" s="54"/>
      <c r="R31" s="432" t="str">
        <f t="shared" si="17"/>
        <v/>
      </c>
      <c r="S31" s="432" t="str">
        <f t="shared" si="18"/>
        <v/>
      </c>
      <c r="T31" s="432" t="str">
        <f t="shared" si="19"/>
        <v/>
      </c>
      <c r="U31" s="432" t="str">
        <f t="shared" si="20"/>
        <v/>
      </c>
      <c r="V31" s="432" t="str">
        <f t="shared" si="21"/>
        <v/>
      </c>
      <c r="W31" s="432" t="str">
        <f t="shared" si="22"/>
        <v/>
      </c>
      <c r="X31" s="432" t="str">
        <f t="shared" si="23"/>
        <v/>
      </c>
      <c r="Y31" s="432" t="str">
        <f t="shared" si="24"/>
        <v/>
      </c>
      <c r="Z31" s="432" t="str">
        <f t="shared" si="25"/>
        <v/>
      </c>
      <c r="AA31" s="432" t="str">
        <f t="shared" si="26"/>
        <v/>
      </c>
      <c r="AB31" s="432" t="str">
        <f t="shared" si="27"/>
        <v/>
      </c>
      <c r="AC31" s="432" t="str">
        <f t="shared" si="28"/>
        <v/>
      </c>
      <c r="AD31" s="432" t="str">
        <f t="shared" si="29"/>
        <v/>
      </c>
      <c r="AE31" s="432" t="str">
        <f t="shared" si="30"/>
        <v/>
      </c>
    </row>
    <row r="32" spans="1:31" ht="21.75" customHeight="1" x14ac:dyDescent="0.15">
      <c r="A32" s="64"/>
      <c r="B32" s="65">
        <f t="shared" si="16"/>
        <v>0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52"/>
      <c r="P32" s="54"/>
      <c r="R32" s="432" t="str">
        <f t="shared" si="17"/>
        <v/>
      </c>
      <c r="S32" s="432" t="str">
        <f t="shared" si="18"/>
        <v/>
      </c>
      <c r="T32" s="432" t="str">
        <f t="shared" si="19"/>
        <v/>
      </c>
      <c r="U32" s="432" t="str">
        <f t="shared" si="20"/>
        <v/>
      </c>
      <c r="V32" s="432" t="str">
        <f t="shared" si="21"/>
        <v/>
      </c>
      <c r="W32" s="432" t="str">
        <f t="shared" si="22"/>
        <v/>
      </c>
      <c r="X32" s="432" t="str">
        <f t="shared" si="23"/>
        <v/>
      </c>
      <c r="Y32" s="432" t="str">
        <f t="shared" si="24"/>
        <v/>
      </c>
      <c r="Z32" s="432" t="str">
        <f t="shared" si="25"/>
        <v/>
      </c>
      <c r="AA32" s="432" t="str">
        <f t="shared" si="26"/>
        <v/>
      </c>
      <c r="AB32" s="432" t="str">
        <f t="shared" si="27"/>
        <v/>
      </c>
      <c r="AC32" s="432" t="str">
        <f t="shared" si="28"/>
        <v/>
      </c>
      <c r="AD32" s="432" t="str">
        <f t="shared" si="29"/>
        <v/>
      </c>
      <c r="AE32" s="432" t="str">
        <f t="shared" si="30"/>
        <v/>
      </c>
    </row>
    <row r="33" spans="1:31" ht="21.75" customHeight="1" x14ac:dyDescent="0.15">
      <c r="A33" s="64"/>
      <c r="B33" s="65">
        <f t="shared" si="16"/>
        <v>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52"/>
      <c r="P33" s="54"/>
      <c r="R33" s="432" t="str">
        <f t="shared" si="17"/>
        <v/>
      </c>
      <c r="S33" s="432" t="str">
        <f t="shared" si="18"/>
        <v/>
      </c>
      <c r="T33" s="432" t="str">
        <f t="shared" si="19"/>
        <v/>
      </c>
      <c r="U33" s="432" t="str">
        <f t="shared" si="20"/>
        <v/>
      </c>
      <c r="V33" s="432" t="str">
        <f t="shared" si="21"/>
        <v/>
      </c>
      <c r="W33" s="432" t="str">
        <f t="shared" si="22"/>
        <v/>
      </c>
      <c r="X33" s="432" t="str">
        <f t="shared" si="23"/>
        <v/>
      </c>
      <c r="Y33" s="432" t="str">
        <f t="shared" si="24"/>
        <v/>
      </c>
      <c r="Z33" s="432" t="str">
        <f t="shared" si="25"/>
        <v/>
      </c>
      <c r="AA33" s="432" t="str">
        <f t="shared" si="26"/>
        <v/>
      </c>
      <c r="AB33" s="432" t="str">
        <f t="shared" si="27"/>
        <v/>
      </c>
      <c r="AC33" s="432" t="str">
        <f t="shared" si="28"/>
        <v/>
      </c>
      <c r="AD33" s="432" t="str">
        <f t="shared" si="29"/>
        <v/>
      </c>
      <c r="AE33" s="432" t="str">
        <f t="shared" si="30"/>
        <v/>
      </c>
    </row>
    <row r="34" spans="1:31" ht="21.75" customHeight="1" x14ac:dyDescent="0.15">
      <c r="A34" s="64"/>
      <c r="B34" s="65">
        <f t="shared" si="16"/>
        <v>0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52"/>
      <c r="P34" s="54"/>
      <c r="R34" s="432" t="str">
        <f t="shared" si="17"/>
        <v/>
      </c>
      <c r="S34" s="432" t="str">
        <f t="shared" si="18"/>
        <v/>
      </c>
      <c r="T34" s="432" t="str">
        <f t="shared" si="19"/>
        <v/>
      </c>
      <c r="U34" s="432" t="str">
        <f t="shared" si="20"/>
        <v/>
      </c>
      <c r="V34" s="432" t="str">
        <f t="shared" si="21"/>
        <v/>
      </c>
      <c r="W34" s="432" t="str">
        <f t="shared" si="22"/>
        <v/>
      </c>
      <c r="X34" s="432" t="str">
        <f t="shared" si="23"/>
        <v/>
      </c>
      <c r="Y34" s="432" t="str">
        <f t="shared" si="24"/>
        <v/>
      </c>
      <c r="Z34" s="432" t="str">
        <f t="shared" si="25"/>
        <v/>
      </c>
      <c r="AA34" s="432" t="str">
        <f t="shared" si="26"/>
        <v/>
      </c>
      <c r="AB34" s="432" t="str">
        <f t="shared" si="27"/>
        <v/>
      </c>
      <c r="AC34" s="432" t="str">
        <f t="shared" si="28"/>
        <v/>
      </c>
      <c r="AD34" s="432" t="str">
        <f t="shared" si="29"/>
        <v/>
      </c>
      <c r="AE34" s="432" t="str">
        <f t="shared" si="30"/>
        <v/>
      </c>
    </row>
    <row r="35" spans="1:31" ht="21.75" customHeight="1" thickBot="1" x14ac:dyDescent="0.2">
      <c r="A35" s="66"/>
      <c r="B35" s="172">
        <f t="shared" si="16"/>
        <v>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56"/>
      <c r="P35" s="51"/>
      <c r="R35" s="432" t="str">
        <f t="shared" si="17"/>
        <v/>
      </c>
      <c r="S35" s="432" t="str">
        <f t="shared" si="18"/>
        <v/>
      </c>
      <c r="T35" s="432" t="str">
        <f t="shared" si="19"/>
        <v/>
      </c>
      <c r="U35" s="432" t="str">
        <f t="shared" si="20"/>
        <v/>
      </c>
      <c r="V35" s="432" t="str">
        <f t="shared" si="21"/>
        <v/>
      </c>
      <c r="W35" s="432" t="str">
        <f t="shared" si="22"/>
        <v/>
      </c>
      <c r="X35" s="432" t="str">
        <f t="shared" si="23"/>
        <v/>
      </c>
      <c r="Y35" s="432" t="str">
        <f t="shared" si="24"/>
        <v/>
      </c>
      <c r="Z35" s="432" t="str">
        <f t="shared" si="25"/>
        <v/>
      </c>
      <c r="AA35" s="432" t="str">
        <f t="shared" si="26"/>
        <v/>
      </c>
      <c r="AB35" s="432" t="str">
        <f t="shared" si="27"/>
        <v/>
      </c>
      <c r="AC35" s="432" t="str">
        <f t="shared" si="28"/>
        <v/>
      </c>
      <c r="AD35" s="432" t="str">
        <f t="shared" si="29"/>
        <v/>
      </c>
      <c r="AE35" s="432" t="str">
        <f t="shared" si="30"/>
        <v/>
      </c>
    </row>
    <row r="36" spans="1:31" ht="21.75" customHeight="1" x14ac:dyDescent="0.15">
      <c r="A36" s="547"/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</row>
    <row r="37" spans="1:31" ht="12.75" customHeight="1" x14ac:dyDescent="0.15">
      <c r="A37" s="554"/>
      <c r="B37" s="554"/>
      <c r="C37" s="554"/>
      <c r="D37" s="3"/>
    </row>
    <row r="38" spans="1:31" ht="30.75" customHeight="1" thickBot="1" x14ac:dyDescent="0.2">
      <c r="A38" s="541" t="s">
        <v>38</v>
      </c>
      <c r="B38" s="541"/>
      <c r="C38" s="541"/>
      <c r="D38" s="541"/>
      <c r="E38" s="541"/>
      <c r="M38" s="542" t="s">
        <v>137</v>
      </c>
      <c r="N38" s="542"/>
      <c r="O38" s="542"/>
      <c r="R38" s="432" t="s">
        <v>359</v>
      </c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</row>
    <row r="39" spans="1:31" ht="42.75" customHeight="1" thickBot="1" x14ac:dyDescent="0.2">
      <c r="A39" s="57" t="s">
        <v>224</v>
      </c>
      <c r="B39" s="58" t="s">
        <v>242</v>
      </c>
      <c r="C39" s="58" t="s">
        <v>127</v>
      </c>
      <c r="D39" s="58" t="s">
        <v>128</v>
      </c>
      <c r="E39" s="58" t="s">
        <v>131</v>
      </c>
      <c r="F39" s="146" t="s">
        <v>74</v>
      </c>
      <c r="G39" s="146" t="s">
        <v>85</v>
      </c>
      <c r="H39" s="147" t="s">
        <v>50</v>
      </c>
      <c r="I39" s="147" t="s">
        <v>296</v>
      </c>
      <c r="J39" s="147" t="s">
        <v>297</v>
      </c>
      <c r="K39" s="147" t="s">
        <v>298</v>
      </c>
      <c r="L39" s="147" t="s">
        <v>299</v>
      </c>
      <c r="M39" s="242" t="s">
        <v>328</v>
      </c>
      <c r="N39" s="242" t="s">
        <v>329</v>
      </c>
      <c r="O39" s="147" t="s">
        <v>192</v>
      </c>
      <c r="P39" s="148" t="s">
        <v>160</v>
      </c>
      <c r="R39" s="432" t="s">
        <v>127</v>
      </c>
      <c r="S39" s="450" t="s">
        <v>128</v>
      </c>
      <c r="T39" s="451" t="s">
        <v>131</v>
      </c>
      <c r="U39" s="451" t="s">
        <v>74</v>
      </c>
      <c r="V39" s="451" t="s">
        <v>85</v>
      </c>
      <c r="W39" s="451" t="s">
        <v>50</v>
      </c>
      <c r="X39" s="451" t="s">
        <v>46</v>
      </c>
      <c r="Y39" s="451" t="s">
        <v>52</v>
      </c>
      <c r="Z39" s="451" t="s">
        <v>49</v>
      </c>
      <c r="AA39" s="451" t="s">
        <v>55</v>
      </c>
      <c r="AB39" s="435" t="s">
        <v>328</v>
      </c>
      <c r="AC39" s="435" t="s">
        <v>361</v>
      </c>
      <c r="AD39" s="451" t="s">
        <v>183</v>
      </c>
      <c r="AE39" s="451" t="s">
        <v>160</v>
      </c>
    </row>
    <row r="40" spans="1:31" ht="21.75" customHeight="1" thickTop="1" x14ac:dyDescent="0.15">
      <c r="A40" s="61" t="s">
        <v>243</v>
      </c>
      <c r="B40" s="62">
        <f t="shared" ref="B40:B54" si="31">SUM(C40:P40)</f>
        <v>10960</v>
      </c>
      <c r="C40" s="62">
        <f t="shared" ref="C40:M40" si="32">SUM(C41:C70)</f>
        <v>154</v>
      </c>
      <c r="D40" s="62">
        <f t="shared" si="32"/>
        <v>0</v>
      </c>
      <c r="E40" s="62">
        <f t="shared" si="32"/>
        <v>106</v>
      </c>
      <c r="F40" s="62">
        <f t="shared" si="32"/>
        <v>0</v>
      </c>
      <c r="G40" s="62">
        <f t="shared" si="32"/>
        <v>0</v>
      </c>
      <c r="H40" s="62">
        <f t="shared" si="32"/>
        <v>0</v>
      </c>
      <c r="I40" s="62">
        <f t="shared" si="32"/>
        <v>0</v>
      </c>
      <c r="J40" s="62">
        <f t="shared" si="32"/>
        <v>0</v>
      </c>
      <c r="K40" s="62">
        <f t="shared" si="32"/>
        <v>0</v>
      </c>
      <c r="L40" s="62">
        <f t="shared" si="32"/>
        <v>0</v>
      </c>
      <c r="M40" s="62">
        <f t="shared" si="32"/>
        <v>10700</v>
      </c>
      <c r="N40" s="62">
        <f>SUM(N41:N70)</f>
        <v>0</v>
      </c>
      <c r="O40" s="62">
        <f>SUM(O41:O70)</f>
        <v>0</v>
      </c>
      <c r="P40" s="63">
        <f>SUM(P41:P70)</f>
        <v>0</v>
      </c>
      <c r="R40" s="432" t="str">
        <f>IF((C5*19)&gt;=C40,"","오류")</f>
        <v/>
      </c>
      <c r="S40" s="432" t="str">
        <f>IF((D5*49)&gt;=D40,"","오류")</f>
        <v/>
      </c>
      <c r="T40" s="432" t="str">
        <f>IF((E5*199)&gt;=E40,"","오류")</f>
        <v/>
      </c>
      <c r="U40" s="432" t="str">
        <f>IF((F5*499)&gt;=F40,"","오류")</f>
        <v/>
      </c>
      <c r="V40" s="432" t="str">
        <f>IF((G5*999)&gt;=G40,"","오류")</f>
        <v/>
      </c>
      <c r="W40" s="432" t="str">
        <f t="shared" ref="W40:W54" si="33">IF((H5*1499)&gt;=H40,"","오류")</f>
        <v/>
      </c>
      <c r="X40" s="432" t="str">
        <f t="shared" ref="X40:X54" si="34">IF((I5*1999)&gt;=I40,"","오류")</f>
        <v/>
      </c>
      <c r="Y40" s="432" t="str">
        <f t="shared" ref="Y40:Y54" si="35">IF((J5*2999)&gt;=J40,"","오류")</f>
        <v/>
      </c>
      <c r="Z40" s="432" t="str">
        <f t="shared" ref="Z40:Z54" si="36">IF((K5*4999)&gt;=K40,"","오류")</f>
        <v/>
      </c>
      <c r="AA40" s="432" t="str">
        <f t="shared" ref="AA40:AA54" si="37">IF((L5*9999)&gt;=L40,"","오류")</f>
        <v/>
      </c>
      <c r="AB40" s="432" t="str">
        <f t="shared" ref="AB40:AB54" si="38">IF((M5*14999)&gt;=M40,"","오류")</f>
        <v/>
      </c>
      <c r="AC40" s="432" t="str">
        <f t="shared" ref="AC40:AC54" si="39">IF((N5*29999)&gt;=N40,"","오류")</f>
        <v/>
      </c>
      <c r="AD40" s="432" t="str">
        <f t="shared" ref="AD40:AD54" si="40">IF((O5*49999)&gt;=O40,"","오류")</f>
        <v/>
      </c>
      <c r="AE40" s="432" t="str">
        <f t="shared" ref="AE40:AE54" si="41">IF((P5*2000000)&gt;=P40,"","오류")</f>
        <v/>
      </c>
    </row>
    <row r="41" spans="1:31" ht="21.75" customHeight="1" x14ac:dyDescent="0.15">
      <c r="A41" s="64" t="s">
        <v>395</v>
      </c>
      <c r="B41" s="65">
        <f t="shared" si="31"/>
        <v>0</v>
      </c>
      <c r="C41" s="312">
        <v>0</v>
      </c>
      <c r="D41" s="312">
        <v>0</v>
      </c>
      <c r="E41" s="312">
        <v>0</v>
      </c>
      <c r="F41" s="312">
        <v>0</v>
      </c>
      <c r="G41" s="312">
        <v>0</v>
      </c>
      <c r="H41" s="312">
        <v>0</v>
      </c>
      <c r="I41" s="312">
        <v>0</v>
      </c>
      <c r="J41" s="312">
        <v>0</v>
      </c>
      <c r="K41" s="312">
        <v>0</v>
      </c>
      <c r="L41" s="312">
        <v>0</v>
      </c>
      <c r="M41" s="312">
        <v>0</v>
      </c>
      <c r="N41" s="312">
        <v>0</v>
      </c>
      <c r="O41" s="43">
        <v>0</v>
      </c>
      <c r="P41" s="314">
        <v>0</v>
      </c>
      <c r="R41" s="432" t="str">
        <f t="shared" ref="R41:R54" si="42">IF((C6*499)&gt;=C41,"","오류")</f>
        <v/>
      </c>
      <c r="S41" s="432" t="str">
        <f t="shared" ref="S41:S54" si="43">IF((D6*999)&gt;=D41,"","오류")</f>
        <v/>
      </c>
      <c r="T41" s="432" t="str">
        <f t="shared" ref="T41:T54" si="44">IF((E6*1999)&gt;=E41,"","오류")</f>
        <v/>
      </c>
      <c r="U41" s="432" t="str">
        <f t="shared" ref="U41:U54" si="45">IF((F6*2999)&gt;=F41,"","오류")</f>
        <v/>
      </c>
      <c r="V41" s="432" t="str">
        <f t="shared" ref="V41:V54" si="46">IF((G6*4999)&gt;=G41,"","오류")</f>
        <v/>
      </c>
      <c r="W41" s="432" t="str">
        <f t="shared" si="33"/>
        <v/>
      </c>
      <c r="X41" s="432" t="str">
        <f t="shared" si="34"/>
        <v/>
      </c>
      <c r="Y41" s="432" t="str">
        <f t="shared" si="35"/>
        <v/>
      </c>
      <c r="Z41" s="432" t="str">
        <f t="shared" si="36"/>
        <v/>
      </c>
      <c r="AA41" s="432" t="str">
        <f t="shared" si="37"/>
        <v/>
      </c>
      <c r="AB41" s="432" t="str">
        <f t="shared" si="38"/>
        <v/>
      </c>
      <c r="AC41" s="432" t="str">
        <f t="shared" si="39"/>
        <v/>
      </c>
      <c r="AD41" s="432" t="str">
        <f t="shared" si="40"/>
        <v/>
      </c>
      <c r="AE41" s="432" t="str">
        <f t="shared" si="41"/>
        <v/>
      </c>
    </row>
    <row r="42" spans="1:31" ht="21.75" customHeight="1" x14ac:dyDescent="0.15">
      <c r="A42" s="64" t="s">
        <v>396</v>
      </c>
      <c r="B42" s="65">
        <f t="shared" si="31"/>
        <v>10700</v>
      </c>
      <c r="C42" s="313">
        <v>0</v>
      </c>
      <c r="D42" s="313">
        <v>0</v>
      </c>
      <c r="E42" s="313">
        <v>0</v>
      </c>
      <c r="F42" s="313">
        <v>0</v>
      </c>
      <c r="G42" s="313">
        <v>0</v>
      </c>
      <c r="H42" s="313">
        <v>0</v>
      </c>
      <c r="I42" s="313">
        <v>0</v>
      </c>
      <c r="J42" s="313">
        <v>0</v>
      </c>
      <c r="K42" s="313">
        <v>0</v>
      </c>
      <c r="L42" s="313">
        <v>0</v>
      </c>
      <c r="M42" s="313">
        <v>10700</v>
      </c>
      <c r="N42" s="313">
        <v>0</v>
      </c>
      <c r="O42" s="52">
        <v>0</v>
      </c>
      <c r="P42" s="54">
        <v>0</v>
      </c>
      <c r="R42" s="432" t="str">
        <f t="shared" si="42"/>
        <v/>
      </c>
      <c r="S42" s="432" t="str">
        <f t="shared" si="43"/>
        <v/>
      </c>
      <c r="T42" s="432" t="str">
        <f t="shared" si="44"/>
        <v/>
      </c>
      <c r="U42" s="432" t="str">
        <f t="shared" si="45"/>
        <v/>
      </c>
      <c r="V42" s="432" t="str">
        <f t="shared" si="46"/>
        <v/>
      </c>
      <c r="W42" s="432" t="str">
        <f t="shared" si="33"/>
        <v/>
      </c>
      <c r="X42" s="432" t="str">
        <f t="shared" si="34"/>
        <v/>
      </c>
      <c r="Y42" s="432" t="str">
        <f t="shared" si="35"/>
        <v/>
      </c>
      <c r="Z42" s="432" t="str">
        <f t="shared" si="36"/>
        <v/>
      </c>
      <c r="AA42" s="432" t="str">
        <f t="shared" si="37"/>
        <v/>
      </c>
      <c r="AB42" s="432" t="str">
        <f t="shared" si="38"/>
        <v/>
      </c>
      <c r="AC42" s="432" t="str">
        <f t="shared" si="39"/>
        <v/>
      </c>
      <c r="AD42" s="432" t="str">
        <f t="shared" si="40"/>
        <v/>
      </c>
      <c r="AE42" s="432" t="str">
        <f t="shared" si="41"/>
        <v/>
      </c>
    </row>
    <row r="43" spans="1:31" ht="21.75" customHeight="1" x14ac:dyDescent="0.15">
      <c r="A43" s="64" t="s">
        <v>397</v>
      </c>
      <c r="B43" s="65">
        <f t="shared" si="31"/>
        <v>12</v>
      </c>
      <c r="C43" s="313">
        <v>12</v>
      </c>
      <c r="D43" s="313">
        <v>0</v>
      </c>
      <c r="E43" s="313">
        <v>0</v>
      </c>
      <c r="F43" s="313">
        <v>0</v>
      </c>
      <c r="G43" s="313">
        <v>0</v>
      </c>
      <c r="H43" s="313">
        <v>0</v>
      </c>
      <c r="I43" s="313">
        <v>0</v>
      </c>
      <c r="J43" s="313">
        <v>0</v>
      </c>
      <c r="K43" s="313">
        <v>0</v>
      </c>
      <c r="L43" s="313">
        <v>0</v>
      </c>
      <c r="M43" s="313">
        <v>0</v>
      </c>
      <c r="N43" s="313">
        <v>0</v>
      </c>
      <c r="O43" s="52">
        <v>0</v>
      </c>
      <c r="P43" s="54">
        <v>0</v>
      </c>
      <c r="R43" s="432" t="str">
        <f t="shared" si="42"/>
        <v/>
      </c>
      <c r="S43" s="432" t="str">
        <f t="shared" si="43"/>
        <v/>
      </c>
      <c r="T43" s="432" t="str">
        <f t="shared" si="44"/>
        <v/>
      </c>
      <c r="U43" s="432" t="str">
        <f t="shared" si="45"/>
        <v/>
      </c>
      <c r="V43" s="432" t="str">
        <f t="shared" si="46"/>
        <v/>
      </c>
      <c r="W43" s="432" t="str">
        <f t="shared" si="33"/>
        <v/>
      </c>
      <c r="X43" s="432" t="str">
        <f t="shared" si="34"/>
        <v/>
      </c>
      <c r="Y43" s="432" t="str">
        <f t="shared" si="35"/>
        <v/>
      </c>
      <c r="Z43" s="432" t="str">
        <f t="shared" si="36"/>
        <v/>
      </c>
      <c r="AA43" s="432" t="str">
        <f t="shared" si="37"/>
        <v/>
      </c>
      <c r="AB43" s="432" t="str">
        <f t="shared" si="38"/>
        <v/>
      </c>
      <c r="AC43" s="432" t="str">
        <f t="shared" si="39"/>
        <v/>
      </c>
      <c r="AD43" s="432" t="str">
        <f t="shared" si="40"/>
        <v/>
      </c>
      <c r="AE43" s="432" t="str">
        <f t="shared" si="41"/>
        <v/>
      </c>
    </row>
    <row r="44" spans="1:31" ht="21.75" customHeight="1" x14ac:dyDescent="0.15">
      <c r="A44" s="64" t="s">
        <v>398</v>
      </c>
      <c r="B44" s="65">
        <f t="shared" si="31"/>
        <v>50</v>
      </c>
      <c r="C44" s="313">
        <v>0</v>
      </c>
      <c r="D44" s="313">
        <v>0</v>
      </c>
      <c r="E44" s="313">
        <v>50</v>
      </c>
      <c r="F44" s="313">
        <v>0</v>
      </c>
      <c r="G44" s="313">
        <v>0</v>
      </c>
      <c r="H44" s="313">
        <v>0</v>
      </c>
      <c r="I44" s="313">
        <v>0</v>
      </c>
      <c r="J44" s="313">
        <v>0</v>
      </c>
      <c r="K44" s="313">
        <v>0</v>
      </c>
      <c r="L44" s="313">
        <v>0</v>
      </c>
      <c r="M44" s="313">
        <v>0</v>
      </c>
      <c r="N44" s="313">
        <v>0</v>
      </c>
      <c r="O44" s="52">
        <v>0</v>
      </c>
      <c r="P44" s="54">
        <v>0</v>
      </c>
      <c r="R44" s="432" t="str">
        <f t="shared" si="42"/>
        <v/>
      </c>
      <c r="S44" s="432" t="str">
        <f t="shared" si="43"/>
        <v/>
      </c>
      <c r="T44" s="432" t="str">
        <f t="shared" si="44"/>
        <v/>
      </c>
      <c r="U44" s="432" t="str">
        <f t="shared" si="45"/>
        <v/>
      </c>
      <c r="V44" s="432" t="str">
        <f t="shared" si="46"/>
        <v/>
      </c>
      <c r="W44" s="432" t="str">
        <f t="shared" si="33"/>
        <v/>
      </c>
      <c r="X44" s="432" t="str">
        <f t="shared" si="34"/>
        <v/>
      </c>
      <c r="Y44" s="432" t="str">
        <f t="shared" si="35"/>
        <v/>
      </c>
      <c r="Z44" s="432" t="str">
        <f t="shared" si="36"/>
        <v/>
      </c>
      <c r="AA44" s="432" t="str">
        <f t="shared" si="37"/>
        <v/>
      </c>
      <c r="AB44" s="432" t="str">
        <f t="shared" si="38"/>
        <v/>
      </c>
      <c r="AC44" s="432" t="str">
        <f t="shared" si="39"/>
        <v/>
      </c>
      <c r="AD44" s="432" t="str">
        <f t="shared" si="40"/>
        <v/>
      </c>
      <c r="AE44" s="432" t="str">
        <f t="shared" si="41"/>
        <v/>
      </c>
    </row>
    <row r="45" spans="1:31" ht="21.75" customHeight="1" x14ac:dyDescent="0.15">
      <c r="A45" s="64" t="s">
        <v>399</v>
      </c>
      <c r="B45" s="65">
        <f t="shared" si="31"/>
        <v>15</v>
      </c>
      <c r="C45" s="313">
        <v>15</v>
      </c>
      <c r="D45" s="313">
        <v>0</v>
      </c>
      <c r="E45" s="313">
        <v>0</v>
      </c>
      <c r="F45" s="313">
        <v>0</v>
      </c>
      <c r="G45" s="313">
        <v>0</v>
      </c>
      <c r="H45" s="313">
        <v>0</v>
      </c>
      <c r="I45" s="313">
        <v>0</v>
      </c>
      <c r="J45" s="313">
        <v>0</v>
      </c>
      <c r="K45" s="313">
        <v>0</v>
      </c>
      <c r="L45" s="313">
        <v>0</v>
      </c>
      <c r="M45" s="313">
        <v>0</v>
      </c>
      <c r="N45" s="313">
        <v>0</v>
      </c>
      <c r="O45" s="52">
        <v>0</v>
      </c>
      <c r="P45" s="54">
        <v>0</v>
      </c>
      <c r="R45" s="432" t="str">
        <f t="shared" si="42"/>
        <v/>
      </c>
      <c r="S45" s="432" t="str">
        <f t="shared" si="43"/>
        <v/>
      </c>
      <c r="T45" s="432" t="str">
        <f t="shared" si="44"/>
        <v/>
      </c>
      <c r="U45" s="432" t="str">
        <f t="shared" si="45"/>
        <v/>
      </c>
      <c r="V45" s="432" t="str">
        <f t="shared" si="46"/>
        <v/>
      </c>
      <c r="W45" s="432" t="str">
        <f t="shared" si="33"/>
        <v/>
      </c>
      <c r="X45" s="432" t="str">
        <f t="shared" si="34"/>
        <v/>
      </c>
      <c r="Y45" s="432" t="str">
        <f t="shared" si="35"/>
        <v/>
      </c>
      <c r="Z45" s="432" t="str">
        <f t="shared" si="36"/>
        <v/>
      </c>
      <c r="AA45" s="432" t="str">
        <f t="shared" si="37"/>
        <v/>
      </c>
      <c r="AB45" s="432" t="str">
        <f t="shared" si="38"/>
        <v/>
      </c>
      <c r="AC45" s="432" t="str">
        <f t="shared" si="39"/>
        <v/>
      </c>
      <c r="AD45" s="432" t="str">
        <f t="shared" si="40"/>
        <v/>
      </c>
      <c r="AE45" s="432" t="str">
        <f t="shared" si="41"/>
        <v/>
      </c>
    </row>
    <row r="46" spans="1:31" ht="21.75" customHeight="1" x14ac:dyDescent="0.15">
      <c r="A46" s="64" t="s">
        <v>400</v>
      </c>
      <c r="B46" s="65">
        <f t="shared" si="31"/>
        <v>18</v>
      </c>
      <c r="C46" s="313">
        <v>18</v>
      </c>
      <c r="D46" s="313">
        <v>0</v>
      </c>
      <c r="E46" s="313">
        <v>0</v>
      </c>
      <c r="F46" s="313">
        <v>0</v>
      </c>
      <c r="G46" s="313">
        <v>0</v>
      </c>
      <c r="H46" s="313">
        <v>0</v>
      </c>
      <c r="I46" s="313">
        <v>0</v>
      </c>
      <c r="J46" s="313">
        <v>0</v>
      </c>
      <c r="K46" s="313">
        <v>0</v>
      </c>
      <c r="L46" s="313">
        <v>0</v>
      </c>
      <c r="M46" s="313">
        <v>0</v>
      </c>
      <c r="N46" s="313">
        <v>0</v>
      </c>
      <c r="O46" s="313">
        <v>0</v>
      </c>
      <c r="P46" s="313">
        <v>0</v>
      </c>
      <c r="R46" s="432" t="str">
        <f t="shared" si="42"/>
        <v/>
      </c>
      <c r="S46" s="432" t="str">
        <f t="shared" si="43"/>
        <v/>
      </c>
      <c r="T46" s="432" t="str">
        <f t="shared" si="44"/>
        <v/>
      </c>
      <c r="U46" s="432" t="str">
        <f t="shared" si="45"/>
        <v/>
      </c>
      <c r="V46" s="432" t="str">
        <f t="shared" si="46"/>
        <v/>
      </c>
      <c r="W46" s="432" t="str">
        <f t="shared" si="33"/>
        <v/>
      </c>
      <c r="X46" s="432" t="str">
        <f t="shared" si="34"/>
        <v/>
      </c>
      <c r="Y46" s="432" t="str">
        <f t="shared" si="35"/>
        <v/>
      </c>
      <c r="Z46" s="432" t="str">
        <f t="shared" si="36"/>
        <v/>
      </c>
      <c r="AA46" s="432" t="str">
        <f t="shared" si="37"/>
        <v/>
      </c>
      <c r="AB46" s="432" t="str">
        <f t="shared" si="38"/>
        <v/>
      </c>
      <c r="AC46" s="432" t="str">
        <f t="shared" si="39"/>
        <v/>
      </c>
      <c r="AD46" s="432" t="str">
        <f t="shared" si="40"/>
        <v/>
      </c>
      <c r="AE46" s="432" t="str">
        <f t="shared" si="41"/>
        <v/>
      </c>
    </row>
    <row r="47" spans="1:31" ht="21.75" customHeight="1" x14ac:dyDescent="0.15">
      <c r="A47" s="64" t="s">
        <v>401</v>
      </c>
      <c r="B47" s="65">
        <f t="shared" si="31"/>
        <v>0</v>
      </c>
      <c r="C47" s="313">
        <v>0</v>
      </c>
      <c r="D47" s="313">
        <v>0</v>
      </c>
      <c r="E47" s="313">
        <v>0</v>
      </c>
      <c r="F47" s="313">
        <v>0</v>
      </c>
      <c r="G47" s="313">
        <v>0</v>
      </c>
      <c r="H47" s="313">
        <v>0</v>
      </c>
      <c r="I47" s="313">
        <v>0</v>
      </c>
      <c r="J47" s="313">
        <v>0</v>
      </c>
      <c r="K47" s="313">
        <v>0</v>
      </c>
      <c r="L47" s="313">
        <v>0</v>
      </c>
      <c r="M47" s="313">
        <v>0</v>
      </c>
      <c r="N47" s="313">
        <v>0</v>
      </c>
      <c r="O47" s="313">
        <v>0</v>
      </c>
      <c r="P47" s="54">
        <v>0</v>
      </c>
      <c r="R47" s="432" t="str">
        <f t="shared" si="42"/>
        <v/>
      </c>
      <c r="S47" s="432" t="str">
        <f t="shared" si="43"/>
        <v/>
      </c>
      <c r="T47" s="432" t="str">
        <f t="shared" si="44"/>
        <v/>
      </c>
      <c r="U47" s="432" t="str">
        <f t="shared" si="45"/>
        <v/>
      </c>
      <c r="V47" s="432" t="str">
        <f t="shared" si="46"/>
        <v/>
      </c>
      <c r="W47" s="432" t="str">
        <f t="shared" si="33"/>
        <v/>
      </c>
      <c r="X47" s="432" t="str">
        <f t="shared" si="34"/>
        <v/>
      </c>
      <c r="Y47" s="432" t="str">
        <f t="shared" si="35"/>
        <v/>
      </c>
      <c r="Z47" s="432" t="str">
        <f t="shared" si="36"/>
        <v/>
      </c>
      <c r="AA47" s="432" t="str">
        <f t="shared" si="37"/>
        <v/>
      </c>
      <c r="AB47" s="432" t="str">
        <f t="shared" si="38"/>
        <v/>
      </c>
      <c r="AC47" s="432" t="str">
        <f t="shared" si="39"/>
        <v/>
      </c>
      <c r="AD47" s="432" t="str">
        <f t="shared" si="40"/>
        <v/>
      </c>
      <c r="AE47" s="432" t="str">
        <f t="shared" si="41"/>
        <v/>
      </c>
    </row>
    <row r="48" spans="1:31" ht="21.75" customHeight="1" x14ac:dyDescent="0.15">
      <c r="A48" s="64" t="s">
        <v>402</v>
      </c>
      <c r="B48" s="65">
        <f t="shared" si="31"/>
        <v>7</v>
      </c>
      <c r="C48" s="313">
        <v>7</v>
      </c>
      <c r="D48" s="313">
        <v>0</v>
      </c>
      <c r="E48" s="313">
        <v>0</v>
      </c>
      <c r="F48" s="313">
        <v>0</v>
      </c>
      <c r="G48" s="313">
        <v>0</v>
      </c>
      <c r="H48" s="313">
        <v>0</v>
      </c>
      <c r="I48" s="313">
        <v>0</v>
      </c>
      <c r="J48" s="313">
        <v>0</v>
      </c>
      <c r="K48" s="313">
        <v>0</v>
      </c>
      <c r="L48" s="313">
        <v>0</v>
      </c>
      <c r="M48" s="313">
        <v>0</v>
      </c>
      <c r="N48" s="313">
        <v>0</v>
      </c>
      <c r="O48" s="52">
        <v>0</v>
      </c>
      <c r="P48" s="54">
        <v>0</v>
      </c>
      <c r="R48" s="432" t="str">
        <f t="shared" si="42"/>
        <v/>
      </c>
      <c r="S48" s="432" t="str">
        <f t="shared" si="43"/>
        <v/>
      </c>
      <c r="T48" s="432" t="str">
        <f t="shared" si="44"/>
        <v/>
      </c>
      <c r="U48" s="432" t="str">
        <f t="shared" si="45"/>
        <v/>
      </c>
      <c r="V48" s="432" t="str">
        <f t="shared" si="46"/>
        <v/>
      </c>
      <c r="W48" s="432" t="str">
        <f t="shared" si="33"/>
        <v/>
      </c>
      <c r="X48" s="432" t="str">
        <f t="shared" si="34"/>
        <v/>
      </c>
      <c r="Y48" s="432" t="str">
        <f t="shared" si="35"/>
        <v/>
      </c>
      <c r="Z48" s="432" t="str">
        <f t="shared" si="36"/>
        <v/>
      </c>
      <c r="AA48" s="432" t="str">
        <f t="shared" si="37"/>
        <v/>
      </c>
      <c r="AB48" s="432" t="str">
        <f t="shared" si="38"/>
        <v/>
      </c>
      <c r="AC48" s="432" t="str">
        <f t="shared" si="39"/>
        <v/>
      </c>
      <c r="AD48" s="432" t="str">
        <f t="shared" si="40"/>
        <v/>
      </c>
      <c r="AE48" s="432" t="str">
        <f t="shared" si="41"/>
        <v/>
      </c>
    </row>
    <row r="49" spans="1:31" ht="21.75" customHeight="1" x14ac:dyDescent="0.15">
      <c r="A49" s="64" t="s">
        <v>403</v>
      </c>
      <c r="B49" s="65">
        <f t="shared" si="31"/>
        <v>15</v>
      </c>
      <c r="C49" s="313">
        <v>15</v>
      </c>
      <c r="D49" s="313">
        <v>0</v>
      </c>
      <c r="E49" s="313">
        <v>0</v>
      </c>
      <c r="F49" s="313">
        <v>0</v>
      </c>
      <c r="G49" s="313">
        <v>0</v>
      </c>
      <c r="H49" s="313">
        <v>0</v>
      </c>
      <c r="I49" s="313">
        <v>0</v>
      </c>
      <c r="J49" s="313">
        <v>0</v>
      </c>
      <c r="K49" s="313">
        <v>0</v>
      </c>
      <c r="L49" s="313">
        <v>0</v>
      </c>
      <c r="M49" s="313">
        <v>0</v>
      </c>
      <c r="N49" s="313">
        <v>0</v>
      </c>
      <c r="O49" s="52">
        <v>0</v>
      </c>
      <c r="P49" s="54">
        <v>0</v>
      </c>
      <c r="R49" s="432" t="str">
        <f t="shared" si="42"/>
        <v/>
      </c>
      <c r="S49" s="432" t="str">
        <f t="shared" si="43"/>
        <v/>
      </c>
      <c r="T49" s="432" t="str">
        <f t="shared" si="44"/>
        <v/>
      </c>
      <c r="U49" s="432" t="str">
        <f t="shared" si="45"/>
        <v/>
      </c>
      <c r="V49" s="432" t="str">
        <f t="shared" si="46"/>
        <v/>
      </c>
      <c r="W49" s="432" t="str">
        <f t="shared" si="33"/>
        <v/>
      </c>
      <c r="X49" s="432" t="str">
        <f t="shared" si="34"/>
        <v/>
      </c>
      <c r="Y49" s="432" t="str">
        <f t="shared" si="35"/>
        <v/>
      </c>
      <c r="Z49" s="432" t="str">
        <f t="shared" si="36"/>
        <v/>
      </c>
      <c r="AA49" s="432" t="str">
        <f t="shared" si="37"/>
        <v/>
      </c>
      <c r="AB49" s="432" t="str">
        <f t="shared" si="38"/>
        <v/>
      </c>
      <c r="AC49" s="432" t="str">
        <f t="shared" si="39"/>
        <v/>
      </c>
      <c r="AD49" s="432" t="str">
        <f t="shared" si="40"/>
        <v/>
      </c>
      <c r="AE49" s="432" t="str">
        <f t="shared" si="41"/>
        <v/>
      </c>
    </row>
    <row r="50" spans="1:31" ht="21.75" customHeight="1" x14ac:dyDescent="0.15">
      <c r="A50" s="64" t="s">
        <v>404</v>
      </c>
      <c r="B50" s="65">
        <f t="shared" si="31"/>
        <v>31</v>
      </c>
      <c r="C50" s="313">
        <v>31</v>
      </c>
      <c r="D50" s="313">
        <v>0</v>
      </c>
      <c r="E50" s="313">
        <v>0</v>
      </c>
      <c r="F50" s="313">
        <v>0</v>
      </c>
      <c r="G50" s="313">
        <v>0</v>
      </c>
      <c r="H50" s="313">
        <v>0</v>
      </c>
      <c r="I50" s="313">
        <v>0</v>
      </c>
      <c r="J50" s="313">
        <v>0</v>
      </c>
      <c r="K50" s="313">
        <v>0</v>
      </c>
      <c r="L50" s="313">
        <v>0</v>
      </c>
      <c r="M50" s="313">
        <v>0</v>
      </c>
      <c r="N50" s="313">
        <v>0</v>
      </c>
      <c r="O50" s="52">
        <v>0</v>
      </c>
      <c r="P50" s="54">
        <v>0</v>
      </c>
      <c r="R50" s="432" t="str">
        <f t="shared" si="42"/>
        <v/>
      </c>
      <c r="S50" s="432" t="str">
        <f t="shared" si="43"/>
        <v/>
      </c>
      <c r="T50" s="432" t="str">
        <f t="shared" si="44"/>
        <v/>
      </c>
      <c r="U50" s="432" t="str">
        <f t="shared" si="45"/>
        <v/>
      </c>
      <c r="V50" s="432" t="str">
        <f t="shared" si="46"/>
        <v/>
      </c>
      <c r="W50" s="432" t="str">
        <f t="shared" si="33"/>
        <v/>
      </c>
      <c r="X50" s="432" t="str">
        <f t="shared" si="34"/>
        <v/>
      </c>
      <c r="Y50" s="432" t="str">
        <f t="shared" si="35"/>
        <v/>
      </c>
      <c r="Z50" s="432" t="str">
        <f t="shared" si="36"/>
        <v/>
      </c>
      <c r="AA50" s="432" t="str">
        <f t="shared" si="37"/>
        <v/>
      </c>
      <c r="AB50" s="432" t="str">
        <f t="shared" si="38"/>
        <v/>
      </c>
      <c r="AC50" s="432" t="str">
        <f t="shared" si="39"/>
        <v/>
      </c>
      <c r="AD50" s="432" t="str">
        <f t="shared" si="40"/>
        <v/>
      </c>
      <c r="AE50" s="432" t="str">
        <f t="shared" si="41"/>
        <v/>
      </c>
    </row>
    <row r="51" spans="1:31" ht="21.75" customHeight="1" x14ac:dyDescent="0.15">
      <c r="A51" s="64" t="s">
        <v>405</v>
      </c>
      <c r="B51" s="65">
        <f t="shared" si="31"/>
        <v>112</v>
      </c>
      <c r="C51" s="313">
        <v>56</v>
      </c>
      <c r="D51" s="313">
        <v>0</v>
      </c>
      <c r="E51" s="313">
        <v>56</v>
      </c>
      <c r="F51" s="313">
        <v>0</v>
      </c>
      <c r="G51" s="313">
        <v>0</v>
      </c>
      <c r="H51" s="313">
        <v>0</v>
      </c>
      <c r="I51" s="313">
        <v>0</v>
      </c>
      <c r="J51" s="313">
        <v>0</v>
      </c>
      <c r="K51" s="313">
        <v>0</v>
      </c>
      <c r="L51" s="313">
        <v>0</v>
      </c>
      <c r="M51" s="313">
        <v>0</v>
      </c>
      <c r="N51" s="313">
        <v>0</v>
      </c>
      <c r="O51" s="52">
        <v>0</v>
      </c>
      <c r="P51" s="54">
        <v>0</v>
      </c>
      <c r="R51" s="432" t="str">
        <f t="shared" si="42"/>
        <v/>
      </c>
      <c r="S51" s="432" t="str">
        <f t="shared" si="43"/>
        <v/>
      </c>
      <c r="T51" s="432" t="str">
        <f t="shared" si="44"/>
        <v/>
      </c>
      <c r="U51" s="432" t="str">
        <f t="shared" si="45"/>
        <v/>
      </c>
      <c r="V51" s="432" t="str">
        <f t="shared" si="46"/>
        <v/>
      </c>
      <c r="W51" s="432" t="str">
        <f t="shared" si="33"/>
        <v/>
      </c>
      <c r="X51" s="432" t="str">
        <f t="shared" si="34"/>
        <v/>
      </c>
      <c r="Y51" s="432" t="str">
        <f t="shared" si="35"/>
        <v/>
      </c>
      <c r="Z51" s="432" t="str">
        <f t="shared" si="36"/>
        <v/>
      </c>
      <c r="AA51" s="432" t="str">
        <f t="shared" si="37"/>
        <v/>
      </c>
      <c r="AB51" s="432" t="str">
        <f t="shared" si="38"/>
        <v/>
      </c>
      <c r="AC51" s="432" t="str">
        <f t="shared" si="39"/>
        <v/>
      </c>
      <c r="AD51" s="432" t="str">
        <f t="shared" si="40"/>
        <v/>
      </c>
      <c r="AE51" s="432" t="str">
        <f t="shared" si="41"/>
        <v/>
      </c>
    </row>
    <row r="52" spans="1:31" ht="21.75" customHeight="1" x14ac:dyDescent="0.15">
      <c r="A52" s="64"/>
      <c r="B52" s="65">
        <f t="shared" si="31"/>
        <v>0</v>
      </c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52"/>
      <c r="P52" s="54"/>
      <c r="R52" s="432" t="str">
        <f t="shared" si="42"/>
        <v/>
      </c>
      <c r="S52" s="432" t="str">
        <f t="shared" si="43"/>
        <v/>
      </c>
      <c r="T52" s="432" t="str">
        <f t="shared" si="44"/>
        <v/>
      </c>
      <c r="U52" s="432" t="str">
        <f t="shared" si="45"/>
        <v/>
      </c>
      <c r="V52" s="432" t="str">
        <f t="shared" si="46"/>
        <v/>
      </c>
      <c r="W52" s="432" t="str">
        <f t="shared" si="33"/>
        <v/>
      </c>
      <c r="X52" s="432" t="str">
        <f t="shared" si="34"/>
        <v/>
      </c>
      <c r="Y52" s="432" t="str">
        <f t="shared" si="35"/>
        <v/>
      </c>
      <c r="Z52" s="432" t="str">
        <f t="shared" si="36"/>
        <v/>
      </c>
      <c r="AA52" s="432" t="str">
        <f t="shared" si="37"/>
        <v/>
      </c>
      <c r="AB52" s="432" t="str">
        <f t="shared" si="38"/>
        <v/>
      </c>
      <c r="AC52" s="432" t="str">
        <f t="shared" si="39"/>
        <v/>
      </c>
      <c r="AD52" s="432" t="str">
        <f t="shared" si="40"/>
        <v/>
      </c>
      <c r="AE52" s="432" t="str">
        <f t="shared" si="41"/>
        <v/>
      </c>
    </row>
    <row r="53" spans="1:31" ht="21.75" customHeight="1" x14ac:dyDescent="0.15">
      <c r="A53" s="64"/>
      <c r="B53" s="65">
        <f t="shared" si="31"/>
        <v>0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52"/>
      <c r="P53" s="54"/>
      <c r="R53" s="432" t="str">
        <f t="shared" si="42"/>
        <v/>
      </c>
      <c r="S53" s="432" t="str">
        <f t="shared" si="43"/>
        <v/>
      </c>
      <c r="T53" s="432" t="str">
        <f t="shared" si="44"/>
        <v/>
      </c>
      <c r="U53" s="432" t="str">
        <f t="shared" si="45"/>
        <v/>
      </c>
      <c r="V53" s="432" t="str">
        <f t="shared" si="46"/>
        <v/>
      </c>
      <c r="W53" s="432" t="str">
        <f t="shared" si="33"/>
        <v/>
      </c>
      <c r="X53" s="432" t="str">
        <f t="shared" si="34"/>
        <v/>
      </c>
      <c r="Y53" s="432" t="str">
        <f t="shared" si="35"/>
        <v/>
      </c>
      <c r="Z53" s="432" t="str">
        <f t="shared" si="36"/>
        <v/>
      </c>
      <c r="AA53" s="432" t="str">
        <f t="shared" si="37"/>
        <v/>
      </c>
      <c r="AB53" s="432" t="str">
        <f t="shared" si="38"/>
        <v/>
      </c>
      <c r="AC53" s="432" t="str">
        <f t="shared" si="39"/>
        <v/>
      </c>
      <c r="AD53" s="432" t="str">
        <f t="shared" si="40"/>
        <v/>
      </c>
      <c r="AE53" s="432" t="str">
        <f t="shared" si="41"/>
        <v/>
      </c>
    </row>
    <row r="54" spans="1:31" ht="21.75" customHeight="1" x14ac:dyDescent="0.15">
      <c r="A54" s="64"/>
      <c r="B54" s="65">
        <f t="shared" si="31"/>
        <v>0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52"/>
      <c r="P54" s="54"/>
      <c r="R54" s="432" t="str">
        <f t="shared" si="42"/>
        <v/>
      </c>
      <c r="S54" s="432" t="str">
        <f t="shared" si="43"/>
        <v/>
      </c>
      <c r="T54" s="432" t="str">
        <f t="shared" si="44"/>
        <v/>
      </c>
      <c r="U54" s="432" t="str">
        <f t="shared" si="45"/>
        <v/>
      </c>
      <c r="V54" s="432" t="str">
        <f t="shared" si="46"/>
        <v/>
      </c>
      <c r="W54" s="432" t="str">
        <f t="shared" si="33"/>
        <v/>
      </c>
      <c r="X54" s="432" t="str">
        <f t="shared" si="34"/>
        <v/>
      </c>
      <c r="Y54" s="432" t="str">
        <f t="shared" si="35"/>
        <v/>
      </c>
      <c r="Z54" s="432" t="str">
        <f t="shared" si="36"/>
        <v/>
      </c>
      <c r="AA54" s="432" t="str">
        <f t="shared" si="37"/>
        <v/>
      </c>
      <c r="AB54" s="432" t="str">
        <f t="shared" si="38"/>
        <v/>
      </c>
      <c r="AC54" s="432" t="str">
        <f t="shared" si="39"/>
        <v/>
      </c>
      <c r="AD54" s="432" t="str">
        <f t="shared" si="40"/>
        <v/>
      </c>
      <c r="AE54" s="432" t="str">
        <f t="shared" si="41"/>
        <v/>
      </c>
    </row>
    <row r="55" spans="1:31" ht="21.75" customHeight="1" x14ac:dyDescent="0.15">
      <c r="A55" s="64"/>
      <c r="B55" s="65">
        <f t="shared" ref="B55:B70" si="47">SUM(C55:P55)</f>
        <v>0</v>
      </c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52"/>
      <c r="P55" s="54"/>
      <c r="R55" s="432" t="str">
        <f t="shared" ref="R55:R70" si="48">IF((C20*499)&gt;=C55,"","오류")</f>
        <v/>
      </c>
      <c r="S55" s="432" t="str">
        <f t="shared" ref="S55:S70" si="49">IF((D20*999)&gt;=D55,"","오류")</f>
        <v/>
      </c>
      <c r="T55" s="432" t="str">
        <f t="shared" ref="T55:T70" si="50">IF((E20*1999)&gt;=E55,"","오류")</f>
        <v/>
      </c>
      <c r="U55" s="432" t="str">
        <f t="shared" ref="U55:U70" si="51">IF((F20*2999)&gt;=F55,"","오류")</f>
        <v/>
      </c>
      <c r="V55" s="432" t="str">
        <f t="shared" ref="V55:V70" si="52">IF((G20*4999)&gt;=G55,"","오류")</f>
        <v/>
      </c>
      <c r="W55" s="432" t="str">
        <f t="shared" ref="W55:W70" si="53">IF((H20*1499)&gt;=H55,"","오류")</f>
        <v/>
      </c>
      <c r="X55" s="432" t="str">
        <f t="shared" ref="X55:X70" si="54">IF((I20*1999)&gt;=I55,"","오류")</f>
        <v/>
      </c>
      <c r="Y55" s="432" t="str">
        <f t="shared" ref="Y55:Y70" si="55">IF((J20*2999)&gt;=J55,"","오류")</f>
        <v/>
      </c>
      <c r="Z55" s="432" t="str">
        <f t="shared" ref="Z55:Z70" si="56">IF((K20*4999)&gt;=K55,"","오류")</f>
        <v/>
      </c>
      <c r="AA55" s="432" t="str">
        <f t="shared" ref="AA55:AA70" si="57">IF((L20*9999)&gt;=L55,"","오류")</f>
        <v/>
      </c>
      <c r="AB55" s="432" t="str">
        <f t="shared" ref="AB55:AB70" si="58">IF((M20*14999)&gt;=M55,"","오류")</f>
        <v/>
      </c>
      <c r="AC55" s="432" t="str">
        <f t="shared" ref="AC55:AC70" si="59">IF((N20*29999)&gt;=N55,"","오류")</f>
        <v/>
      </c>
      <c r="AD55" s="432" t="str">
        <f t="shared" ref="AD55:AD70" si="60">IF((O20*49999)&gt;=O55,"","오류")</f>
        <v/>
      </c>
      <c r="AE55" s="432" t="str">
        <f t="shared" ref="AE55:AE70" si="61">IF((P20*2000000)&gt;=P55,"","오류")</f>
        <v/>
      </c>
    </row>
    <row r="56" spans="1:31" ht="21.75" customHeight="1" x14ac:dyDescent="0.15">
      <c r="A56" s="64"/>
      <c r="B56" s="65">
        <f t="shared" si="47"/>
        <v>0</v>
      </c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52"/>
      <c r="P56" s="54"/>
      <c r="R56" s="432" t="str">
        <f t="shared" si="48"/>
        <v/>
      </c>
      <c r="S56" s="432" t="str">
        <f t="shared" si="49"/>
        <v/>
      </c>
      <c r="T56" s="432" t="str">
        <f t="shared" si="50"/>
        <v/>
      </c>
      <c r="U56" s="432" t="str">
        <f t="shared" si="51"/>
        <v/>
      </c>
      <c r="V56" s="432" t="str">
        <f t="shared" si="52"/>
        <v/>
      </c>
      <c r="W56" s="432" t="str">
        <f t="shared" si="53"/>
        <v/>
      </c>
      <c r="X56" s="432" t="str">
        <f t="shared" si="54"/>
        <v/>
      </c>
      <c r="Y56" s="432" t="str">
        <f t="shared" si="55"/>
        <v/>
      </c>
      <c r="Z56" s="432" t="str">
        <f t="shared" si="56"/>
        <v/>
      </c>
      <c r="AA56" s="432" t="str">
        <f t="shared" si="57"/>
        <v/>
      </c>
      <c r="AB56" s="432" t="str">
        <f t="shared" si="58"/>
        <v/>
      </c>
      <c r="AC56" s="432" t="str">
        <f t="shared" si="59"/>
        <v/>
      </c>
      <c r="AD56" s="432" t="str">
        <f t="shared" si="60"/>
        <v/>
      </c>
      <c r="AE56" s="432" t="str">
        <f t="shared" si="61"/>
        <v/>
      </c>
    </row>
    <row r="57" spans="1:31" ht="21.75" customHeight="1" x14ac:dyDescent="0.15">
      <c r="A57" s="64"/>
      <c r="B57" s="65">
        <f t="shared" si="47"/>
        <v>0</v>
      </c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52"/>
      <c r="P57" s="54"/>
      <c r="R57" s="432" t="str">
        <f t="shared" si="48"/>
        <v/>
      </c>
      <c r="S57" s="432" t="str">
        <f t="shared" si="49"/>
        <v/>
      </c>
      <c r="T57" s="432" t="str">
        <f t="shared" si="50"/>
        <v/>
      </c>
      <c r="U57" s="432" t="str">
        <f t="shared" si="51"/>
        <v/>
      </c>
      <c r="V57" s="432" t="str">
        <f t="shared" si="52"/>
        <v/>
      </c>
      <c r="W57" s="432" t="str">
        <f t="shared" si="53"/>
        <v/>
      </c>
      <c r="X57" s="432" t="str">
        <f t="shared" si="54"/>
        <v/>
      </c>
      <c r="Y57" s="432" t="str">
        <f t="shared" si="55"/>
        <v/>
      </c>
      <c r="Z57" s="432" t="str">
        <f t="shared" si="56"/>
        <v/>
      </c>
      <c r="AA57" s="432" t="str">
        <f t="shared" si="57"/>
        <v/>
      </c>
      <c r="AB57" s="432" t="str">
        <f t="shared" si="58"/>
        <v/>
      </c>
      <c r="AC57" s="432" t="str">
        <f t="shared" si="59"/>
        <v/>
      </c>
      <c r="AD57" s="432" t="str">
        <f t="shared" si="60"/>
        <v/>
      </c>
      <c r="AE57" s="432" t="str">
        <f t="shared" si="61"/>
        <v/>
      </c>
    </row>
    <row r="58" spans="1:31" ht="21.75" customHeight="1" x14ac:dyDescent="0.15">
      <c r="A58" s="64"/>
      <c r="B58" s="65">
        <f t="shared" si="47"/>
        <v>0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52"/>
      <c r="P58" s="54"/>
      <c r="R58" s="432" t="str">
        <f t="shared" si="48"/>
        <v/>
      </c>
      <c r="S58" s="432" t="str">
        <f t="shared" si="49"/>
        <v/>
      </c>
      <c r="T58" s="432" t="str">
        <f t="shared" si="50"/>
        <v/>
      </c>
      <c r="U58" s="432" t="str">
        <f t="shared" si="51"/>
        <v/>
      </c>
      <c r="V58" s="432" t="str">
        <f t="shared" si="52"/>
        <v/>
      </c>
      <c r="W58" s="432" t="str">
        <f t="shared" si="53"/>
        <v/>
      </c>
      <c r="X58" s="432" t="str">
        <f t="shared" si="54"/>
        <v/>
      </c>
      <c r="Y58" s="432" t="str">
        <f t="shared" si="55"/>
        <v/>
      </c>
      <c r="Z58" s="432" t="str">
        <f t="shared" si="56"/>
        <v/>
      </c>
      <c r="AA58" s="432" t="str">
        <f t="shared" si="57"/>
        <v/>
      </c>
      <c r="AB58" s="432" t="str">
        <f t="shared" si="58"/>
        <v/>
      </c>
      <c r="AC58" s="432" t="str">
        <f t="shared" si="59"/>
        <v/>
      </c>
      <c r="AD58" s="432" t="str">
        <f t="shared" si="60"/>
        <v/>
      </c>
      <c r="AE58" s="432" t="str">
        <f t="shared" si="61"/>
        <v/>
      </c>
    </row>
    <row r="59" spans="1:31" ht="21.75" customHeight="1" x14ac:dyDescent="0.15">
      <c r="A59" s="64"/>
      <c r="B59" s="65">
        <f t="shared" si="47"/>
        <v>0</v>
      </c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52"/>
      <c r="P59" s="54"/>
      <c r="R59" s="432" t="str">
        <f t="shared" si="48"/>
        <v/>
      </c>
      <c r="S59" s="432" t="str">
        <f t="shared" si="49"/>
        <v/>
      </c>
      <c r="T59" s="432" t="str">
        <f t="shared" si="50"/>
        <v/>
      </c>
      <c r="U59" s="432" t="str">
        <f t="shared" si="51"/>
        <v/>
      </c>
      <c r="V59" s="432" t="str">
        <f t="shared" si="52"/>
        <v/>
      </c>
      <c r="W59" s="432" t="str">
        <f t="shared" si="53"/>
        <v/>
      </c>
      <c r="X59" s="432" t="str">
        <f t="shared" si="54"/>
        <v/>
      </c>
      <c r="Y59" s="432" t="str">
        <f t="shared" si="55"/>
        <v/>
      </c>
      <c r="Z59" s="432" t="str">
        <f t="shared" si="56"/>
        <v/>
      </c>
      <c r="AA59" s="432" t="str">
        <f t="shared" si="57"/>
        <v/>
      </c>
      <c r="AB59" s="432" t="str">
        <f t="shared" si="58"/>
        <v/>
      </c>
      <c r="AC59" s="432" t="str">
        <f t="shared" si="59"/>
        <v/>
      </c>
      <c r="AD59" s="432" t="str">
        <f t="shared" si="60"/>
        <v/>
      </c>
      <c r="AE59" s="432" t="str">
        <f t="shared" si="61"/>
        <v/>
      </c>
    </row>
    <row r="60" spans="1:31" ht="21.75" customHeight="1" x14ac:dyDescent="0.15">
      <c r="A60" s="64"/>
      <c r="B60" s="65">
        <f t="shared" si="47"/>
        <v>0</v>
      </c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52"/>
      <c r="P60" s="54"/>
      <c r="R60" s="432" t="str">
        <f t="shared" si="48"/>
        <v/>
      </c>
      <c r="S60" s="432" t="str">
        <f t="shared" si="49"/>
        <v/>
      </c>
      <c r="T60" s="432" t="str">
        <f t="shared" si="50"/>
        <v/>
      </c>
      <c r="U60" s="432" t="str">
        <f t="shared" si="51"/>
        <v/>
      </c>
      <c r="V60" s="432" t="str">
        <f t="shared" si="52"/>
        <v/>
      </c>
      <c r="W60" s="432" t="str">
        <f t="shared" si="53"/>
        <v/>
      </c>
      <c r="X60" s="432" t="str">
        <f t="shared" si="54"/>
        <v/>
      </c>
      <c r="Y60" s="432" t="str">
        <f t="shared" si="55"/>
        <v/>
      </c>
      <c r="Z60" s="432" t="str">
        <f t="shared" si="56"/>
        <v/>
      </c>
      <c r="AA60" s="432" t="str">
        <f t="shared" si="57"/>
        <v/>
      </c>
      <c r="AB60" s="432" t="str">
        <f t="shared" si="58"/>
        <v/>
      </c>
      <c r="AC60" s="432" t="str">
        <f t="shared" si="59"/>
        <v/>
      </c>
      <c r="AD60" s="432" t="str">
        <f t="shared" si="60"/>
        <v/>
      </c>
      <c r="AE60" s="432" t="str">
        <f t="shared" si="61"/>
        <v/>
      </c>
    </row>
    <row r="61" spans="1:31" ht="21.75" customHeight="1" x14ac:dyDescent="0.15">
      <c r="A61" s="64"/>
      <c r="B61" s="65">
        <f t="shared" si="47"/>
        <v>0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52"/>
      <c r="P61" s="54"/>
      <c r="R61" s="432" t="str">
        <f t="shared" si="48"/>
        <v/>
      </c>
      <c r="S61" s="432" t="str">
        <f t="shared" si="49"/>
        <v/>
      </c>
      <c r="T61" s="432" t="str">
        <f t="shared" si="50"/>
        <v/>
      </c>
      <c r="U61" s="432" t="str">
        <f t="shared" si="51"/>
        <v/>
      </c>
      <c r="V61" s="432" t="str">
        <f t="shared" si="52"/>
        <v/>
      </c>
      <c r="W61" s="432" t="str">
        <f t="shared" si="53"/>
        <v/>
      </c>
      <c r="X61" s="432" t="str">
        <f t="shared" si="54"/>
        <v/>
      </c>
      <c r="Y61" s="432" t="str">
        <f t="shared" si="55"/>
        <v/>
      </c>
      <c r="Z61" s="432" t="str">
        <f t="shared" si="56"/>
        <v/>
      </c>
      <c r="AA61" s="432" t="str">
        <f t="shared" si="57"/>
        <v/>
      </c>
      <c r="AB61" s="432" t="str">
        <f t="shared" si="58"/>
        <v/>
      </c>
      <c r="AC61" s="432" t="str">
        <f t="shared" si="59"/>
        <v/>
      </c>
      <c r="AD61" s="432" t="str">
        <f t="shared" si="60"/>
        <v/>
      </c>
      <c r="AE61" s="432" t="str">
        <f t="shared" si="61"/>
        <v/>
      </c>
    </row>
    <row r="62" spans="1:31" ht="21.75" customHeight="1" x14ac:dyDescent="0.15">
      <c r="A62" s="64"/>
      <c r="B62" s="65">
        <f t="shared" si="47"/>
        <v>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52"/>
      <c r="P62" s="54"/>
      <c r="R62" s="432" t="str">
        <f t="shared" si="48"/>
        <v/>
      </c>
      <c r="S62" s="432" t="str">
        <f t="shared" si="49"/>
        <v/>
      </c>
      <c r="T62" s="432" t="str">
        <f t="shared" si="50"/>
        <v/>
      </c>
      <c r="U62" s="432" t="str">
        <f t="shared" si="51"/>
        <v/>
      </c>
      <c r="V62" s="432" t="str">
        <f t="shared" si="52"/>
        <v/>
      </c>
      <c r="W62" s="432" t="str">
        <f t="shared" si="53"/>
        <v/>
      </c>
      <c r="X62" s="432" t="str">
        <f t="shared" si="54"/>
        <v/>
      </c>
      <c r="Y62" s="432" t="str">
        <f t="shared" si="55"/>
        <v/>
      </c>
      <c r="Z62" s="432" t="str">
        <f t="shared" si="56"/>
        <v/>
      </c>
      <c r="AA62" s="432" t="str">
        <f t="shared" si="57"/>
        <v/>
      </c>
      <c r="AB62" s="432" t="str">
        <f t="shared" si="58"/>
        <v/>
      </c>
      <c r="AC62" s="432" t="str">
        <f t="shared" si="59"/>
        <v/>
      </c>
      <c r="AD62" s="432" t="str">
        <f t="shared" si="60"/>
        <v/>
      </c>
      <c r="AE62" s="432" t="str">
        <f t="shared" si="61"/>
        <v/>
      </c>
    </row>
    <row r="63" spans="1:31" ht="21.75" customHeight="1" x14ac:dyDescent="0.15">
      <c r="A63" s="64"/>
      <c r="B63" s="65">
        <f t="shared" si="47"/>
        <v>0</v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52"/>
      <c r="P63" s="54"/>
      <c r="R63" s="432" t="str">
        <f t="shared" si="48"/>
        <v/>
      </c>
      <c r="S63" s="432" t="str">
        <f t="shared" si="49"/>
        <v/>
      </c>
      <c r="T63" s="432" t="str">
        <f t="shared" si="50"/>
        <v/>
      </c>
      <c r="U63" s="432" t="str">
        <f t="shared" si="51"/>
        <v/>
      </c>
      <c r="V63" s="432" t="str">
        <f t="shared" si="52"/>
        <v/>
      </c>
      <c r="W63" s="432" t="str">
        <f t="shared" si="53"/>
        <v/>
      </c>
      <c r="X63" s="432" t="str">
        <f t="shared" si="54"/>
        <v/>
      </c>
      <c r="Y63" s="432" t="str">
        <f t="shared" si="55"/>
        <v/>
      </c>
      <c r="Z63" s="432" t="str">
        <f t="shared" si="56"/>
        <v/>
      </c>
      <c r="AA63" s="432" t="str">
        <f t="shared" si="57"/>
        <v/>
      </c>
      <c r="AB63" s="432" t="str">
        <f t="shared" si="58"/>
        <v/>
      </c>
      <c r="AC63" s="432" t="str">
        <f t="shared" si="59"/>
        <v/>
      </c>
      <c r="AD63" s="432" t="str">
        <f t="shared" si="60"/>
        <v/>
      </c>
      <c r="AE63" s="432" t="str">
        <f t="shared" si="61"/>
        <v/>
      </c>
    </row>
    <row r="64" spans="1:31" ht="21.75" customHeight="1" x14ac:dyDescent="0.15">
      <c r="A64" s="64"/>
      <c r="B64" s="65">
        <f t="shared" si="47"/>
        <v>0</v>
      </c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52"/>
      <c r="P64" s="54"/>
      <c r="R64" s="432" t="str">
        <f t="shared" si="48"/>
        <v/>
      </c>
      <c r="S64" s="432" t="str">
        <f t="shared" si="49"/>
        <v/>
      </c>
      <c r="T64" s="432" t="str">
        <f t="shared" si="50"/>
        <v/>
      </c>
      <c r="U64" s="432" t="str">
        <f t="shared" si="51"/>
        <v/>
      </c>
      <c r="V64" s="432" t="str">
        <f t="shared" si="52"/>
        <v/>
      </c>
      <c r="W64" s="432" t="str">
        <f t="shared" si="53"/>
        <v/>
      </c>
      <c r="X64" s="432" t="str">
        <f t="shared" si="54"/>
        <v/>
      </c>
      <c r="Y64" s="432" t="str">
        <f t="shared" si="55"/>
        <v/>
      </c>
      <c r="Z64" s="432" t="str">
        <f t="shared" si="56"/>
        <v/>
      </c>
      <c r="AA64" s="432" t="str">
        <f t="shared" si="57"/>
        <v/>
      </c>
      <c r="AB64" s="432" t="str">
        <f t="shared" si="58"/>
        <v/>
      </c>
      <c r="AC64" s="432" t="str">
        <f t="shared" si="59"/>
        <v/>
      </c>
      <c r="AD64" s="432" t="str">
        <f t="shared" si="60"/>
        <v/>
      </c>
      <c r="AE64" s="432" t="str">
        <f t="shared" si="61"/>
        <v/>
      </c>
    </row>
    <row r="65" spans="1:31" ht="21.75" customHeight="1" x14ac:dyDescent="0.15">
      <c r="A65" s="64"/>
      <c r="B65" s="65">
        <f t="shared" si="47"/>
        <v>0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52"/>
      <c r="P65" s="54"/>
      <c r="R65" s="432" t="str">
        <f t="shared" si="48"/>
        <v/>
      </c>
      <c r="S65" s="432" t="str">
        <f t="shared" si="49"/>
        <v/>
      </c>
      <c r="T65" s="432" t="str">
        <f t="shared" si="50"/>
        <v/>
      </c>
      <c r="U65" s="432" t="str">
        <f t="shared" si="51"/>
        <v/>
      </c>
      <c r="V65" s="432" t="str">
        <f t="shared" si="52"/>
        <v/>
      </c>
      <c r="W65" s="432" t="str">
        <f t="shared" si="53"/>
        <v/>
      </c>
      <c r="X65" s="432" t="str">
        <f t="shared" si="54"/>
        <v/>
      </c>
      <c r="Y65" s="432" t="str">
        <f t="shared" si="55"/>
        <v/>
      </c>
      <c r="Z65" s="432" t="str">
        <f t="shared" si="56"/>
        <v/>
      </c>
      <c r="AA65" s="432" t="str">
        <f t="shared" si="57"/>
        <v/>
      </c>
      <c r="AB65" s="432" t="str">
        <f t="shared" si="58"/>
        <v/>
      </c>
      <c r="AC65" s="432" t="str">
        <f t="shared" si="59"/>
        <v/>
      </c>
      <c r="AD65" s="432" t="str">
        <f t="shared" si="60"/>
        <v/>
      </c>
      <c r="AE65" s="432" t="str">
        <f t="shared" si="61"/>
        <v/>
      </c>
    </row>
    <row r="66" spans="1:31" ht="21.75" customHeight="1" x14ac:dyDescent="0.15">
      <c r="A66" s="64"/>
      <c r="B66" s="65">
        <f t="shared" si="47"/>
        <v>0</v>
      </c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52"/>
      <c r="P66" s="54"/>
      <c r="R66" s="432" t="str">
        <f t="shared" si="48"/>
        <v/>
      </c>
      <c r="S66" s="432" t="str">
        <f t="shared" si="49"/>
        <v/>
      </c>
      <c r="T66" s="432" t="str">
        <f t="shared" si="50"/>
        <v/>
      </c>
      <c r="U66" s="432" t="str">
        <f t="shared" si="51"/>
        <v/>
      </c>
      <c r="V66" s="432" t="str">
        <f t="shared" si="52"/>
        <v/>
      </c>
      <c r="W66" s="432" t="str">
        <f t="shared" si="53"/>
        <v/>
      </c>
      <c r="X66" s="432" t="str">
        <f t="shared" si="54"/>
        <v/>
      </c>
      <c r="Y66" s="432" t="str">
        <f t="shared" si="55"/>
        <v/>
      </c>
      <c r="Z66" s="432" t="str">
        <f t="shared" si="56"/>
        <v/>
      </c>
      <c r="AA66" s="432" t="str">
        <f t="shared" si="57"/>
        <v/>
      </c>
      <c r="AB66" s="432" t="str">
        <f t="shared" si="58"/>
        <v/>
      </c>
      <c r="AC66" s="432" t="str">
        <f t="shared" si="59"/>
        <v/>
      </c>
      <c r="AD66" s="432" t="str">
        <f t="shared" si="60"/>
        <v/>
      </c>
      <c r="AE66" s="432" t="str">
        <f t="shared" si="61"/>
        <v/>
      </c>
    </row>
    <row r="67" spans="1:31" ht="21.75" customHeight="1" x14ac:dyDescent="0.15">
      <c r="A67" s="64"/>
      <c r="B67" s="65">
        <f t="shared" si="47"/>
        <v>0</v>
      </c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52"/>
      <c r="P67" s="54"/>
      <c r="R67" s="432" t="str">
        <f t="shared" si="48"/>
        <v/>
      </c>
      <c r="S67" s="432" t="str">
        <f t="shared" si="49"/>
        <v/>
      </c>
      <c r="T67" s="432" t="str">
        <f t="shared" si="50"/>
        <v/>
      </c>
      <c r="U67" s="432" t="str">
        <f t="shared" si="51"/>
        <v/>
      </c>
      <c r="V67" s="432" t="str">
        <f t="shared" si="52"/>
        <v/>
      </c>
      <c r="W67" s="432" t="str">
        <f t="shared" si="53"/>
        <v/>
      </c>
      <c r="X67" s="432" t="str">
        <f t="shared" si="54"/>
        <v/>
      </c>
      <c r="Y67" s="432" t="str">
        <f t="shared" si="55"/>
        <v/>
      </c>
      <c r="Z67" s="432" t="str">
        <f t="shared" si="56"/>
        <v/>
      </c>
      <c r="AA67" s="432" t="str">
        <f t="shared" si="57"/>
        <v/>
      </c>
      <c r="AB67" s="432" t="str">
        <f t="shared" si="58"/>
        <v/>
      </c>
      <c r="AC67" s="432" t="str">
        <f t="shared" si="59"/>
        <v/>
      </c>
      <c r="AD67" s="432" t="str">
        <f t="shared" si="60"/>
        <v/>
      </c>
      <c r="AE67" s="432" t="str">
        <f t="shared" si="61"/>
        <v/>
      </c>
    </row>
    <row r="68" spans="1:31" ht="21.75" customHeight="1" x14ac:dyDescent="0.15">
      <c r="A68" s="64"/>
      <c r="B68" s="65">
        <f t="shared" si="47"/>
        <v>0</v>
      </c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52"/>
      <c r="P68" s="54"/>
      <c r="R68" s="432" t="str">
        <f t="shared" si="48"/>
        <v/>
      </c>
      <c r="S68" s="432" t="str">
        <f t="shared" si="49"/>
        <v/>
      </c>
      <c r="T68" s="432" t="str">
        <f t="shared" si="50"/>
        <v/>
      </c>
      <c r="U68" s="432" t="str">
        <f t="shared" si="51"/>
        <v/>
      </c>
      <c r="V68" s="432" t="str">
        <f t="shared" si="52"/>
        <v/>
      </c>
      <c r="W68" s="432" t="str">
        <f t="shared" si="53"/>
        <v/>
      </c>
      <c r="X68" s="432" t="str">
        <f t="shared" si="54"/>
        <v/>
      </c>
      <c r="Y68" s="432" t="str">
        <f t="shared" si="55"/>
        <v/>
      </c>
      <c r="Z68" s="432" t="str">
        <f t="shared" si="56"/>
        <v/>
      </c>
      <c r="AA68" s="432" t="str">
        <f t="shared" si="57"/>
        <v/>
      </c>
      <c r="AB68" s="432" t="str">
        <f t="shared" si="58"/>
        <v/>
      </c>
      <c r="AC68" s="432" t="str">
        <f t="shared" si="59"/>
        <v/>
      </c>
      <c r="AD68" s="432" t="str">
        <f t="shared" si="60"/>
        <v/>
      </c>
      <c r="AE68" s="432" t="str">
        <f t="shared" si="61"/>
        <v/>
      </c>
    </row>
    <row r="69" spans="1:31" ht="21.75" customHeight="1" x14ac:dyDescent="0.15">
      <c r="A69" s="64"/>
      <c r="B69" s="65">
        <f t="shared" si="47"/>
        <v>0</v>
      </c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52"/>
      <c r="P69" s="54"/>
      <c r="R69" s="432" t="str">
        <f t="shared" si="48"/>
        <v/>
      </c>
      <c r="S69" s="432" t="str">
        <f t="shared" si="49"/>
        <v/>
      </c>
      <c r="T69" s="432" t="str">
        <f t="shared" si="50"/>
        <v/>
      </c>
      <c r="U69" s="432" t="str">
        <f t="shared" si="51"/>
        <v/>
      </c>
      <c r="V69" s="432" t="str">
        <f t="shared" si="52"/>
        <v/>
      </c>
      <c r="W69" s="432" t="str">
        <f t="shared" si="53"/>
        <v/>
      </c>
      <c r="X69" s="432" t="str">
        <f t="shared" si="54"/>
        <v/>
      </c>
      <c r="Y69" s="432" t="str">
        <f t="shared" si="55"/>
        <v/>
      </c>
      <c r="Z69" s="432" t="str">
        <f t="shared" si="56"/>
        <v/>
      </c>
      <c r="AA69" s="432" t="str">
        <f t="shared" si="57"/>
        <v/>
      </c>
      <c r="AB69" s="432" t="str">
        <f t="shared" si="58"/>
        <v/>
      </c>
      <c r="AC69" s="432" t="str">
        <f t="shared" si="59"/>
        <v/>
      </c>
      <c r="AD69" s="432" t="str">
        <f t="shared" si="60"/>
        <v/>
      </c>
      <c r="AE69" s="432" t="str">
        <f t="shared" si="61"/>
        <v/>
      </c>
    </row>
    <row r="70" spans="1:31" ht="21.75" customHeight="1" thickBot="1" x14ac:dyDescent="0.2">
      <c r="A70" s="66"/>
      <c r="B70" s="172">
        <f t="shared" si="47"/>
        <v>0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56"/>
      <c r="P70" s="51"/>
      <c r="R70" s="432" t="str">
        <f t="shared" si="48"/>
        <v/>
      </c>
      <c r="S70" s="432" t="str">
        <f t="shared" si="49"/>
        <v/>
      </c>
      <c r="T70" s="432" t="str">
        <f t="shared" si="50"/>
        <v/>
      </c>
      <c r="U70" s="432" t="str">
        <f t="shared" si="51"/>
        <v/>
      </c>
      <c r="V70" s="432" t="str">
        <f t="shared" si="52"/>
        <v/>
      </c>
      <c r="W70" s="432" t="str">
        <f t="shared" si="53"/>
        <v/>
      </c>
      <c r="X70" s="432" t="str">
        <f t="shared" si="54"/>
        <v/>
      </c>
      <c r="Y70" s="432" t="str">
        <f t="shared" si="55"/>
        <v/>
      </c>
      <c r="Z70" s="432" t="str">
        <f t="shared" si="56"/>
        <v/>
      </c>
      <c r="AA70" s="432" t="str">
        <f t="shared" si="57"/>
        <v/>
      </c>
      <c r="AB70" s="432" t="str">
        <f t="shared" si="58"/>
        <v/>
      </c>
      <c r="AC70" s="432" t="str">
        <f t="shared" si="59"/>
        <v/>
      </c>
      <c r="AD70" s="432" t="str">
        <f t="shared" si="60"/>
        <v/>
      </c>
      <c r="AE70" s="432" t="str">
        <f t="shared" si="61"/>
        <v/>
      </c>
    </row>
    <row r="73" spans="1:31" ht="21.95" customHeight="1" thickBot="1" x14ac:dyDescent="0.2">
      <c r="A73" s="595" t="s">
        <v>251</v>
      </c>
      <c r="B73" s="595"/>
      <c r="C73" s="595"/>
      <c r="D73" s="595"/>
      <c r="E73" s="595"/>
      <c r="F73" s="595"/>
      <c r="L73" s="542" t="s">
        <v>137</v>
      </c>
      <c r="M73" s="542"/>
      <c r="N73" s="542"/>
    </row>
    <row r="74" spans="1:31" ht="21.95" customHeight="1" x14ac:dyDescent="0.15">
      <c r="A74" s="552" t="s">
        <v>224</v>
      </c>
      <c r="B74" s="550" t="s">
        <v>154</v>
      </c>
      <c r="C74" s="550"/>
      <c r="D74" s="550"/>
      <c r="E74" s="550"/>
      <c r="F74" s="550"/>
      <c r="G74" s="550"/>
      <c r="H74" s="550"/>
      <c r="I74" s="550"/>
      <c r="J74" s="599"/>
      <c r="K74" s="591" t="s">
        <v>153</v>
      </c>
      <c r="L74" s="550"/>
      <c r="M74" s="550"/>
      <c r="N74" s="551"/>
    </row>
    <row r="75" spans="1:31" ht="21.95" customHeight="1" x14ac:dyDescent="0.15">
      <c r="A75" s="582"/>
      <c r="B75" s="596" t="s">
        <v>243</v>
      </c>
      <c r="C75" s="596"/>
      <c r="D75" s="596"/>
      <c r="E75" s="596" t="s">
        <v>73</v>
      </c>
      <c r="F75" s="596"/>
      <c r="G75" s="596"/>
      <c r="H75" s="596" t="s">
        <v>72</v>
      </c>
      <c r="I75" s="596"/>
      <c r="J75" s="600"/>
      <c r="K75" s="589" t="s">
        <v>213</v>
      </c>
      <c r="L75" s="602" t="s">
        <v>212</v>
      </c>
      <c r="M75" s="598" t="s">
        <v>239</v>
      </c>
      <c r="N75" s="587" t="s">
        <v>243</v>
      </c>
    </row>
    <row r="76" spans="1:31" ht="21.95" customHeight="1" thickBot="1" x14ac:dyDescent="0.2">
      <c r="A76" s="553"/>
      <c r="B76" s="327" t="s">
        <v>240</v>
      </c>
      <c r="C76" s="327" t="s">
        <v>241</v>
      </c>
      <c r="D76" s="327" t="s">
        <v>243</v>
      </c>
      <c r="E76" s="327" t="s">
        <v>240</v>
      </c>
      <c r="F76" s="327" t="s">
        <v>241</v>
      </c>
      <c r="G76" s="327" t="s">
        <v>243</v>
      </c>
      <c r="H76" s="327" t="s">
        <v>240</v>
      </c>
      <c r="I76" s="327" t="s">
        <v>241</v>
      </c>
      <c r="J76" s="106" t="s">
        <v>243</v>
      </c>
      <c r="K76" s="590"/>
      <c r="L76" s="584"/>
      <c r="M76" s="597"/>
      <c r="N76" s="588"/>
      <c r="R76" s="432" t="s">
        <v>358</v>
      </c>
    </row>
    <row r="77" spans="1:31" ht="21.95" customHeight="1" thickTop="1" x14ac:dyDescent="0.15">
      <c r="A77" s="61" t="s">
        <v>243</v>
      </c>
      <c r="B77" s="62">
        <f>SUM(B78:B107)</f>
        <v>5522</v>
      </c>
      <c r="C77" s="62">
        <f>SUM(C78:C107)</f>
        <v>5438</v>
      </c>
      <c r="D77" s="62">
        <f t="shared" ref="D77:D91" si="62">SUM(B77:C77)</f>
        <v>10960</v>
      </c>
      <c r="E77" s="62">
        <f>SUM(E78:E107)</f>
        <v>5380</v>
      </c>
      <c r="F77" s="62">
        <f>SUM(F78:F107)</f>
        <v>5360</v>
      </c>
      <c r="G77" s="62">
        <f t="shared" ref="G77:G91" si="63">SUM(E77:F77)</f>
        <v>10740</v>
      </c>
      <c r="H77" s="62">
        <f>SUM(H78:H107)</f>
        <v>142</v>
      </c>
      <c r="I77" s="62">
        <f>SUM(I78:I107)</f>
        <v>78</v>
      </c>
      <c r="J77" s="112">
        <f t="shared" ref="J77:J91" si="64">SUM(H77:I77)</f>
        <v>220</v>
      </c>
      <c r="K77" s="96">
        <f>SUM(K78:K107)</f>
        <v>85</v>
      </c>
      <c r="L77" s="62">
        <f>SUM(L78:L107)</f>
        <v>10851</v>
      </c>
      <c r="M77" s="62">
        <f>SUM(M78:M107)</f>
        <v>24</v>
      </c>
      <c r="N77" s="63">
        <f>SUM(N78:N107)</f>
        <v>10960</v>
      </c>
      <c r="R77" s="432" t="str">
        <f>IF(B40=D77,"","오류")</f>
        <v/>
      </c>
      <c r="S77" s="432" t="str">
        <f>IF(D77=N77,"","오류")</f>
        <v/>
      </c>
    </row>
    <row r="78" spans="1:31" ht="21.95" customHeight="1" x14ac:dyDescent="0.15">
      <c r="A78" s="64" t="s">
        <v>395</v>
      </c>
      <c r="B78" s="65">
        <f t="shared" ref="B78:B91" si="65">SUM(E78,H78)</f>
        <v>0</v>
      </c>
      <c r="C78" s="65">
        <f t="shared" ref="C78:C91" si="66">SUM(F78,I78)</f>
        <v>0</v>
      </c>
      <c r="D78" s="297">
        <f t="shared" si="62"/>
        <v>0</v>
      </c>
      <c r="E78" s="312">
        <v>0</v>
      </c>
      <c r="F78" s="312">
        <v>0</v>
      </c>
      <c r="G78" s="67">
        <f t="shared" si="63"/>
        <v>0</v>
      </c>
      <c r="H78" s="312">
        <v>0</v>
      </c>
      <c r="I78" s="312">
        <v>0</v>
      </c>
      <c r="J78" s="109">
        <f t="shared" si="64"/>
        <v>0</v>
      </c>
      <c r="K78" s="44">
        <v>0</v>
      </c>
      <c r="L78" s="312">
        <v>0</v>
      </c>
      <c r="M78" s="312">
        <v>0</v>
      </c>
      <c r="N78" s="307">
        <f t="shared" ref="N78:N91" si="67">SUM(K78:M78)</f>
        <v>0</v>
      </c>
      <c r="R78" s="432" t="str">
        <f t="shared" ref="R78:R107" si="68">IF(B41=D78,"","오류")</f>
        <v/>
      </c>
      <c r="S78" s="432" t="str">
        <f t="shared" ref="S78:S107" si="69">IF(D78=N78,"","오류")</f>
        <v/>
      </c>
    </row>
    <row r="79" spans="1:31" ht="21.95" customHeight="1" x14ac:dyDescent="0.15">
      <c r="A79" s="64" t="s">
        <v>396</v>
      </c>
      <c r="B79" s="65">
        <f t="shared" si="65"/>
        <v>5350</v>
      </c>
      <c r="C79" s="65">
        <f t="shared" si="66"/>
        <v>5350</v>
      </c>
      <c r="D79" s="67">
        <f t="shared" si="62"/>
        <v>10700</v>
      </c>
      <c r="E79" s="313">
        <v>5350</v>
      </c>
      <c r="F79" s="313">
        <v>5350</v>
      </c>
      <c r="G79" s="67">
        <f t="shared" si="63"/>
        <v>10700</v>
      </c>
      <c r="H79" s="313">
        <v>0</v>
      </c>
      <c r="I79" s="313">
        <v>0</v>
      </c>
      <c r="J79" s="109">
        <f t="shared" si="64"/>
        <v>0</v>
      </c>
      <c r="K79" s="44">
        <v>0</v>
      </c>
      <c r="L79" s="313">
        <v>10700</v>
      </c>
      <c r="M79" s="313">
        <v>0</v>
      </c>
      <c r="N79" s="69">
        <f t="shared" si="67"/>
        <v>10700</v>
      </c>
      <c r="R79" s="432" t="str">
        <f t="shared" si="68"/>
        <v/>
      </c>
      <c r="S79" s="432" t="str">
        <f t="shared" si="69"/>
        <v/>
      </c>
    </row>
    <row r="80" spans="1:31" ht="21.95" customHeight="1" x14ac:dyDescent="0.15">
      <c r="A80" s="64" t="s">
        <v>397</v>
      </c>
      <c r="B80" s="65">
        <f t="shared" si="65"/>
        <v>6</v>
      </c>
      <c r="C80" s="65">
        <f t="shared" si="66"/>
        <v>6</v>
      </c>
      <c r="D80" s="67">
        <f t="shared" si="62"/>
        <v>12</v>
      </c>
      <c r="E80" s="313">
        <v>5</v>
      </c>
      <c r="F80" s="313">
        <v>5</v>
      </c>
      <c r="G80" s="67">
        <f t="shared" si="63"/>
        <v>10</v>
      </c>
      <c r="H80" s="313">
        <v>1</v>
      </c>
      <c r="I80" s="313">
        <v>1</v>
      </c>
      <c r="J80" s="109">
        <f t="shared" si="64"/>
        <v>2</v>
      </c>
      <c r="K80" s="44">
        <v>0</v>
      </c>
      <c r="L80" s="313">
        <v>12</v>
      </c>
      <c r="M80" s="313">
        <v>0</v>
      </c>
      <c r="N80" s="69">
        <f t="shared" si="67"/>
        <v>12</v>
      </c>
      <c r="R80" s="432" t="str">
        <f t="shared" si="68"/>
        <v/>
      </c>
      <c r="S80" s="432" t="str">
        <f t="shared" si="69"/>
        <v/>
      </c>
    </row>
    <row r="81" spans="1:257" ht="21.95" customHeight="1" x14ac:dyDescent="0.15">
      <c r="A81" s="64" t="s">
        <v>398</v>
      </c>
      <c r="B81" s="65">
        <f t="shared" si="65"/>
        <v>40</v>
      </c>
      <c r="C81" s="65">
        <f t="shared" si="66"/>
        <v>10</v>
      </c>
      <c r="D81" s="67">
        <f t="shared" si="62"/>
        <v>50</v>
      </c>
      <c r="E81" s="313">
        <v>0</v>
      </c>
      <c r="F81" s="313">
        <v>0</v>
      </c>
      <c r="G81" s="67">
        <f t="shared" si="63"/>
        <v>0</v>
      </c>
      <c r="H81" s="313">
        <v>40</v>
      </c>
      <c r="I81" s="313">
        <v>10</v>
      </c>
      <c r="J81" s="109">
        <f t="shared" si="64"/>
        <v>50</v>
      </c>
      <c r="K81" s="44">
        <v>50</v>
      </c>
      <c r="L81" s="313">
        <v>0</v>
      </c>
      <c r="M81" s="313">
        <v>0</v>
      </c>
      <c r="N81" s="69">
        <f t="shared" si="67"/>
        <v>50</v>
      </c>
      <c r="R81" s="432" t="str">
        <f t="shared" si="68"/>
        <v/>
      </c>
      <c r="S81" s="432" t="str">
        <f t="shared" si="69"/>
        <v/>
      </c>
    </row>
    <row r="82" spans="1:257" ht="21.95" customHeight="1" x14ac:dyDescent="0.15">
      <c r="A82" s="64" t="s">
        <v>399</v>
      </c>
      <c r="B82" s="65">
        <f t="shared" si="65"/>
        <v>10</v>
      </c>
      <c r="C82" s="65">
        <f t="shared" si="66"/>
        <v>5</v>
      </c>
      <c r="D82" s="67">
        <f t="shared" si="62"/>
        <v>15</v>
      </c>
      <c r="E82" s="313">
        <v>2</v>
      </c>
      <c r="F82" s="313">
        <v>2</v>
      </c>
      <c r="G82" s="67">
        <f t="shared" si="63"/>
        <v>4</v>
      </c>
      <c r="H82" s="313">
        <v>8</v>
      </c>
      <c r="I82" s="313">
        <v>3</v>
      </c>
      <c r="J82" s="109">
        <f t="shared" si="64"/>
        <v>11</v>
      </c>
      <c r="K82" s="44">
        <v>7</v>
      </c>
      <c r="L82" s="313">
        <v>5</v>
      </c>
      <c r="M82" s="313">
        <v>3</v>
      </c>
      <c r="N82" s="69">
        <f t="shared" si="67"/>
        <v>15</v>
      </c>
      <c r="R82" s="432" t="str">
        <f t="shared" si="68"/>
        <v/>
      </c>
      <c r="S82" s="432" t="str">
        <f t="shared" si="69"/>
        <v/>
      </c>
    </row>
    <row r="83" spans="1:257" ht="21.95" customHeight="1" x14ac:dyDescent="0.15">
      <c r="A83" s="64" t="s">
        <v>400</v>
      </c>
      <c r="B83" s="65">
        <f t="shared" si="65"/>
        <v>10</v>
      </c>
      <c r="C83" s="65">
        <f t="shared" si="66"/>
        <v>8</v>
      </c>
      <c r="D83" s="67">
        <f t="shared" si="62"/>
        <v>18</v>
      </c>
      <c r="E83" s="313">
        <v>0</v>
      </c>
      <c r="F83" s="313">
        <v>0</v>
      </c>
      <c r="G83" s="67">
        <f t="shared" si="63"/>
        <v>0</v>
      </c>
      <c r="H83" s="313">
        <v>10</v>
      </c>
      <c r="I83" s="313">
        <v>8</v>
      </c>
      <c r="J83" s="109">
        <f t="shared" si="64"/>
        <v>18</v>
      </c>
      <c r="K83" s="44">
        <v>0</v>
      </c>
      <c r="L83" s="313">
        <v>0</v>
      </c>
      <c r="M83" s="313">
        <v>18</v>
      </c>
      <c r="N83" s="69">
        <f t="shared" si="67"/>
        <v>18</v>
      </c>
      <c r="R83" s="432" t="str">
        <f t="shared" si="68"/>
        <v/>
      </c>
      <c r="S83" s="432" t="str">
        <f t="shared" si="69"/>
        <v/>
      </c>
    </row>
    <row r="84" spans="1:257" ht="21.95" customHeight="1" x14ac:dyDescent="0.15">
      <c r="A84" s="64" t="s">
        <v>401</v>
      </c>
      <c r="B84" s="65">
        <f t="shared" si="65"/>
        <v>0</v>
      </c>
      <c r="C84" s="65">
        <f t="shared" si="66"/>
        <v>0</v>
      </c>
      <c r="D84" s="67">
        <f t="shared" si="62"/>
        <v>0</v>
      </c>
      <c r="E84" s="313">
        <v>0</v>
      </c>
      <c r="F84" s="313">
        <v>0</v>
      </c>
      <c r="G84" s="67">
        <f t="shared" si="63"/>
        <v>0</v>
      </c>
      <c r="H84" s="313">
        <v>0</v>
      </c>
      <c r="I84" s="313">
        <v>0</v>
      </c>
      <c r="J84" s="109">
        <f t="shared" si="64"/>
        <v>0</v>
      </c>
      <c r="K84" s="44">
        <v>0</v>
      </c>
      <c r="L84" s="313">
        <v>0</v>
      </c>
      <c r="M84" s="313">
        <v>0</v>
      </c>
      <c r="N84" s="69">
        <f t="shared" si="67"/>
        <v>0</v>
      </c>
      <c r="R84" s="432" t="str">
        <f t="shared" si="68"/>
        <v/>
      </c>
      <c r="S84" s="432" t="str">
        <f t="shared" si="69"/>
        <v/>
      </c>
    </row>
    <row r="85" spans="1:257" ht="21.95" customHeight="1" x14ac:dyDescent="0.15">
      <c r="A85" s="64" t="s">
        <v>402</v>
      </c>
      <c r="B85" s="65">
        <f t="shared" si="65"/>
        <v>5</v>
      </c>
      <c r="C85" s="65">
        <f t="shared" si="66"/>
        <v>2</v>
      </c>
      <c r="D85" s="67">
        <f t="shared" si="62"/>
        <v>7</v>
      </c>
      <c r="E85" s="313">
        <v>0</v>
      </c>
      <c r="F85" s="313">
        <v>0</v>
      </c>
      <c r="G85" s="67">
        <f t="shared" si="63"/>
        <v>0</v>
      </c>
      <c r="H85" s="313">
        <v>5</v>
      </c>
      <c r="I85" s="313">
        <v>2</v>
      </c>
      <c r="J85" s="109">
        <f t="shared" si="64"/>
        <v>7</v>
      </c>
      <c r="K85" s="44">
        <v>0</v>
      </c>
      <c r="L85" s="313">
        <v>7</v>
      </c>
      <c r="M85" s="313">
        <v>0</v>
      </c>
      <c r="N85" s="69">
        <f t="shared" si="67"/>
        <v>7</v>
      </c>
      <c r="R85" s="432" t="str">
        <f t="shared" si="68"/>
        <v/>
      </c>
      <c r="S85" s="432" t="str">
        <f t="shared" si="69"/>
        <v/>
      </c>
    </row>
    <row r="86" spans="1:257" ht="21.95" customHeight="1" x14ac:dyDescent="0.15">
      <c r="A86" s="64" t="s">
        <v>403</v>
      </c>
      <c r="B86" s="65">
        <f t="shared" si="65"/>
        <v>10</v>
      </c>
      <c r="C86" s="65">
        <f t="shared" si="66"/>
        <v>5</v>
      </c>
      <c r="D86" s="297">
        <f t="shared" si="62"/>
        <v>15</v>
      </c>
      <c r="E86" s="313">
        <v>0</v>
      </c>
      <c r="F86" s="313">
        <v>0</v>
      </c>
      <c r="G86" s="67">
        <f t="shared" si="63"/>
        <v>0</v>
      </c>
      <c r="H86" s="313">
        <v>10</v>
      </c>
      <c r="I86" s="313">
        <v>5</v>
      </c>
      <c r="J86" s="109">
        <f t="shared" si="64"/>
        <v>15</v>
      </c>
      <c r="K86" s="44">
        <v>3</v>
      </c>
      <c r="L86" s="313">
        <v>12</v>
      </c>
      <c r="M86" s="313">
        <v>0</v>
      </c>
      <c r="N86" s="307">
        <f t="shared" si="67"/>
        <v>15</v>
      </c>
      <c r="R86" s="432" t="str">
        <f t="shared" si="68"/>
        <v/>
      </c>
      <c r="S86" s="432" t="str">
        <f t="shared" si="69"/>
        <v/>
      </c>
    </row>
    <row r="87" spans="1:257" s="201" customFormat="1" ht="21.95" customHeight="1" x14ac:dyDescent="0.15">
      <c r="A87" s="64" t="s">
        <v>404</v>
      </c>
      <c r="B87" s="202">
        <f t="shared" si="65"/>
        <v>23</v>
      </c>
      <c r="C87" s="202">
        <f t="shared" si="66"/>
        <v>8</v>
      </c>
      <c r="D87" s="203">
        <f t="shared" si="62"/>
        <v>31</v>
      </c>
      <c r="E87" s="197">
        <v>8</v>
      </c>
      <c r="F87" s="197">
        <v>1</v>
      </c>
      <c r="G87" s="203">
        <f t="shared" si="63"/>
        <v>9</v>
      </c>
      <c r="H87" s="197">
        <v>15</v>
      </c>
      <c r="I87" s="197">
        <v>7</v>
      </c>
      <c r="J87" s="204">
        <f t="shared" si="64"/>
        <v>22</v>
      </c>
      <c r="K87" s="205">
        <v>0</v>
      </c>
      <c r="L87" s="197">
        <v>31</v>
      </c>
      <c r="M87" s="197">
        <v>0</v>
      </c>
      <c r="N87" s="206">
        <f t="shared" si="67"/>
        <v>31</v>
      </c>
      <c r="O87" s="1"/>
      <c r="P87" s="1"/>
      <c r="Q87" s="1"/>
      <c r="R87" s="432" t="str">
        <f t="shared" si="68"/>
        <v/>
      </c>
      <c r="S87" s="432" t="str">
        <f t="shared" si="69"/>
        <v/>
      </c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  <c r="IW87" s="200"/>
    </row>
    <row r="88" spans="1:257" ht="21.95" customHeight="1" x14ac:dyDescent="0.15">
      <c r="A88" s="64" t="s">
        <v>405</v>
      </c>
      <c r="B88" s="65">
        <f t="shared" si="65"/>
        <v>68</v>
      </c>
      <c r="C88" s="65">
        <f t="shared" si="66"/>
        <v>44</v>
      </c>
      <c r="D88" s="67">
        <f t="shared" si="62"/>
        <v>112</v>
      </c>
      <c r="E88" s="313">
        <v>15</v>
      </c>
      <c r="F88" s="313">
        <v>2</v>
      </c>
      <c r="G88" s="67">
        <f t="shared" si="63"/>
        <v>17</v>
      </c>
      <c r="H88" s="313">
        <v>53</v>
      </c>
      <c r="I88" s="313">
        <v>42</v>
      </c>
      <c r="J88" s="109">
        <f t="shared" si="64"/>
        <v>95</v>
      </c>
      <c r="K88" s="44">
        <v>25</v>
      </c>
      <c r="L88" s="313">
        <v>84</v>
      </c>
      <c r="M88" s="313">
        <v>3</v>
      </c>
      <c r="N88" s="69">
        <f t="shared" si="67"/>
        <v>112</v>
      </c>
      <c r="R88" s="432" t="str">
        <f t="shared" si="68"/>
        <v/>
      </c>
      <c r="S88" s="432" t="str">
        <f t="shared" si="69"/>
        <v/>
      </c>
    </row>
    <row r="89" spans="1:257" ht="21.95" customHeight="1" x14ac:dyDescent="0.15">
      <c r="A89" s="64"/>
      <c r="B89" s="65">
        <f t="shared" si="65"/>
        <v>0</v>
      </c>
      <c r="C89" s="65">
        <f t="shared" si="66"/>
        <v>0</v>
      </c>
      <c r="D89" s="297">
        <f t="shared" si="62"/>
        <v>0</v>
      </c>
      <c r="E89" s="313"/>
      <c r="F89" s="313"/>
      <c r="G89" s="67">
        <f t="shared" si="63"/>
        <v>0</v>
      </c>
      <c r="H89" s="313"/>
      <c r="I89" s="313"/>
      <c r="J89" s="109">
        <f t="shared" si="64"/>
        <v>0</v>
      </c>
      <c r="K89" s="44"/>
      <c r="L89" s="313"/>
      <c r="M89" s="313"/>
      <c r="N89" s="307">
        <f t="shared" si="67"/>
        <v>0</v>
      </c>
      <c r="R89" s="432" t="str">
        <f t="shared" si="68"/>
        <v/>
      </c>
      <c r="S89" s="432" t="str">
        <f t="shared" si="69"/>
        <v/>
      </c>
    </row>
    <row r="90" spans="1:257" ht="21.95" customHeight="1" x14ac:dyDescent="0.15">
      <c r="A90" s="64"/>
      <c r="B90" s="65">
        <f t="shared" si="65"/>
        <v>0</v>
      </c>
      <c r="C90" s="65">
        <f t="shared" si="66"/>
        <v>0</v>
      </c>
      <c r="D90" s="67">
        <f t="shared" si="62"/>
        <v>0</v>
      </c>
      <c r="E90" s="313"/>
      <c r="F90" s="313"/>
      <c r="G90" s="67">
        <f t="shared" si="63"/>
        <v>0</v>
      </c>
      <c r="H90" s="313"/>
      <c r="I90" s="313"/>
      <c r="J90" s="109">
        <f t="shared" si="64"/>
        <v>0</v>
      </c>
      <c r="K90" s="44"/>
      <c r="L90" s="313"/>
      <c r="M90" s="313"/>
      <c r="N90" s="69">
        <f t="shared" si="67"/>
        <v>0</v>
      </c>
      <c r="R90" s="432" t="str">
        <f t="shared" si="68"/>
        <v/>
      </c>
      <c r="S90" s="432" t="str">
        <f t="shared" si="69"/>
        <v/>
      </c>
    </row>
    <row r="91" spans="1:257" ht="21.95" customHeight="1" x14ac:dyDescent="0.15">
      <c r="A91" s="64"/>
      <c r="B91" s="65">
        <f t="shared" si="65"/>
        <v>0</v>
      </c>
      <c r="C91" s="65">
        <f t="shared" si="66"/>
        <v>0</v>
      </c>
      <c r="D91" s="67">
        <f t="shared" si="62"/>
        <v>0</v>
      </c>
      <c r="E91" s="313"/>
      <c r="F91" s="313"/>
      <c r="G91" s="67">
        <f t="shared" si="63"/>
        <v>0</v>
      </c>
      <c r="H91" s="313"/>
      <c r="I91" s="313"/>
      <c r="J91" s="109">
        <f t="shared" si="64"/>
        <v>0</v>
      </c>
      <c r="K91" s="44"/>
      <c r="L91" s="313"/>
      <c r="M91" s="313"/>
      <c r="N91" s="69">
        <f t="shared" si="67"/>
        <v>0</v>
      </c>
      <c r="R91" s="432" t="str">
        <f t="shared" si="68"/>
        <v/>
      </c>
      <c r="S91" s="432" t="str">
        <f t="shared" si="69"/>
        <v/>
      </c>
    </row>
    <row r="92" spans="1:257" ht="21.95" customHeight="1" x14ac:dyDescent="0.15">
      <c r="A92" s="64"/>
      <c r="B92" s="65">
        <f t="shared" ref="B92:B107" si="70">SUM(E92,H92)</f>
        <v>0</v>
      </c>
      <c r="C92" s="65">
        <f t="shared" ref="C92:C107" si="71">SUM(F92,I92)</f>
        <v>0</v>
      </c>
      <c r="D92" s="67">
        <f t="shared" ref="D92:D107" si="72">SUM(B92:C92)</f>
        <v>0</v>
      </c>
      <c r="E92" s="313"/>
      <c r="F92" s="313"/>
      <c r="G92" s="67">
        <f t="shared" ref="G92:G107" si="73">SUM(E92:F92)</f>
        <v>0</v>
      </c>
      <c r="H92" s="313"/>
      <c r="I92" s="313"/>
      <c r="J92" s="109">
        <f t="shared" ref="J92:J107" si="74">SUM(H92:I92)</f>
        <v>0</v>
      </c>
      <c r="K92" s="44"/>
      <c r="L92" s="313"/>
      <c r="M92" s="313"/>
      <c r="N92" s="69">
        <f t="shared" ref="N92:N107" si="75">SUM(K92:M92)</f>
        <v>0</v>
      </c>
      <c r="R92" s="432" t="str">
        <f t="shared" si="68"/>
        <v/>
      </c>
      <c r="S92" s="432" t="str">
        <f t="shared" si="69"/>
        <v/>
      </c>
    </row>
    <row r="93" spans="1:257" ht="21.95" customHeight="1" x14ac:dyDescent="0.15">
      <c r="A93" s="64"/>
      <c r="B93" s="65">
        <f t="shared" si="70"/>
        <v>0</v>
      </c>
      <c r="C93" s="65">
        <f t="shared" si="71"/>
        <v>0</v>
      </c>
      <c r="D93" s="67">
        <f t="shared" si="72"/>
        <v>0</v>
      </c>
      <c r="E93" s="313"/>
      <c r="F93" s="313"/>
      <c r="G93" s="67">
        <f t="shared" si="73"/>
        <v>0</v>
      </c>
      <c r="H93" s="313"/>
      <c r="I93" s="313"/>
      <c r="J93" s="109">
        <f t="shared" si="74"/>
        <v>0</v>
      </c>
      <c r="K93" s="44"/>
      <c r="L93" s="313"/>
      <c r="M93" s="313"/>
      <c r="N93" s="69">
        <f t="shared" si="75"/>
        <v>0</v>
      </c>
      <c r="Q93" s="13"/>
      <c r="R93" s="432" t="str">
        <f t="shared" si="68"/>
        <v/>
      </c>
      <c r="S93" s="432" t="str">
        <f t="shared" si="69"/>
        <v/>
      </c>
    </row>
    <row r="94" spans="1:257" ht="21.95" customHeight="1" x14ac:dyDescent="0.15">
      <c r="A94" s="64"/>
      <c r="B94" s="65">
        <f t="shared" si="70"/>
        <v>0</v>
      </c>
      <c r="C94" s="65">
        <f t="shared" si="71"/>
        <v>0</v>
      </c>
      <c r="D94" s="67">
        <f t="shared" si="72"/>
        <v>0</v>
      </c>
      <c r="E94" s="313"/>
      <c r="F94" s="313"/>
      <c r="G94" s="67">
        <f t="shared" si="73"/>
        <v>0</v>
      </c>
      <c r="H94" s="313"/>
      <c r="I94" s="313"/>
      <c r="J94" s="109">
        <f t="shared" si="74"/>
        <v>0</v>
      </c>
      <c r="K94" s="44"/>
      <c r="L94" s="313"/>
      <c r="M94" s="313"/>
      <c r="N94" s="69">
        <f t="shared" si="75"/>
        <v>0</v>
      </c>
      <c r="Q94" s="13"/>
      <c r="R94" s="432" t="str">
        <f t="shared" si="68"/>
        <v/>
      </c>
      <c r="S94" s="432" t="str">
        <f t="shared" si="69"/>
        <v/>
      </c>
    </row>
    <row r="95" spans="1:257" ht="21.95" customHeight="1" x14ac:dyDescent="0.15">
      <c r="A95" s="64"/>
      <c r="B95" s="65">
        <f t="shared" si="70"/>
        <v>0</v>
      </c>
      <c r="C95" s="65">
        <f t="shared" si="71"/>
        <v>0</v>
      </c>
      <c r="D95" s="67">
        <f t="shared" si="72"/>
        <v>0</v>
      </c>
      <c r="E95" s="313"/>
      <c r="F95" s="313"/>
      <c r="G95" s="67">
        <f t="shared" si="73"/>
        <v>0</v>
      </c>
      <c r="H95" s="313"/>
      <c r="I95" s="313"/>
      <c r="J95" s="109">
        <f t="shared" si="74"/>
        <v>0</v>
      </c>
      <c r="K95" s="44"/>
      <c r="L95" s="313"/>
      <c r="M95" s="313"/>
      <c r="N95" s="69">
        <f t="shared" si="75"/>
        <v>0</v>
      </c>
      <c r="Q95" s="13"/>
      <c r="R95" s="432" t="str">
        <f t="shared" si="68"/>
        <v/>
      </c>
      <c r="S95" s="432" t="str">
        <f t="shared" si="69"/>
        <v/>
      </c>
    </row>
    <row r="96" spans="1:257" ht="21.95" customHeight="1" x14ac:dyDescent="0.15">
      <c r="A96" s="64"/>
      <c r="B96" s="65">
        <f t="shared" si="70"/>
        <v>0</v>
      </c>
      <c r="C96" s="65">
        <f t="shared" si="71"/>
        <v>0</v>
      </c>
      <c r="D96" s="67">
        <f t="shared" si="72"/>
        <v>0</v>
      </c>
      <c r="E96" s="313"/>
      <c r="F96" s="313"/>
      <c r="G96" s="67">
        <f t="shared" si="73"/>
        <v>0</v>
      </c>
      <c r="H96" s="313"/>
      <c r="I96" s="313"/>
      <c r="J96" s="109">
        <f t="shared" si="74"/>
        <v>0</v>
      </c>
      <c r="K96" s="44"/>
      <c r="L96" s="313"/>
      <c r="M96" s="313"/>
      <c r="N96" s="69">
        <f t="shared" si="75"/>
        <v>0</v>
      </c>
      <c r="Q96" s="13"/>
      <c r="R96" s="432" t="str">
        <f t="shared" si="68"/>
        <v/>
      </c>
      <c r="S96" s="432" t="str">
        <f t="shared" si="69"/>
        <v/>
      </c>
    </row>
    <row r="97" spans="1:19" ht="21.95" customHeight="1" x14ac:dyDescent="0.15">
      <c r="A97" s="64"/>
      <c r="B97" s="65">
        <f t="shared" si="70"/>
        <v>0</v>
      </c>
      <c r="C97" s="65">
        <f t="shared" si="71"/>
        <v>0</v>
      </c>
      <c r="D97" s="67">
        <f t="shared" si="72"/>
        <v>0</v>
      </c>
      <c r="E97" s="313"/>
      <c r="F97" s="313"/>
      <c r="G97" s="67">
        <f t="shared" si="73"/>
        <v>0</v>
      </c>
      <c r="H97" s="313"/>
      <c r="I97" s="313"/>
      <c r="J97" s="109">
        <f t="shared" si="74"/>
        <v>0</v>
      </c>
      <c r="K97" s="44"/>
      <c r="L97" s="313"/>
      <c r="M97" s="313"/>
      <c r="N97" s="69">
        <f t="shared" si="75"/>
        <v>0</v>
      </c>
      <c r="Q97" s="13"/>
      <c r="R97" s="432" t="str">
        <f t="shared" si="68"/>
        <v/>
      </c>
      <c r="S97" s="432" t="str">
        <f t="shared" si="69"/>
        <v/>
      </c>
    </row>
    <row r="98" spans="1:19" ht="21.95" customHeight="1" x14ac:dyDescent="0.15">
      <c r="A98" s="64"/>
      <c r="B98" s="65">
        <f t="shared" si="70"/>
        <v>0</v>
      </c>
      <c r="C98" s="65">
        <f t="shared" si="71"/>
        <v>0</v>
      </c>
      <c r="D98" s="67">
        <f t="shared" si="72"/>
        <v>0</v>
      </c>
      <c r="E98" s="313"/>
      <c r="F98" s="313"/>
      <c r="G98" s="67">
        <f t="shared" si="73"/>
        <v>0</v>
      </c>
      <c r="H98" s="313"/>
      <c r="I98" s="313"/>
      <c r="J98" s="109">
        <f t="shared" si="74"/>
        <v>0</v>
      </c>
      <c r="K98" s="44"/>
      <c r="L98" s="313"/>
      <c r="M98" s="313"/>
      <c r="N98" s="69">
        <f t="shared" si="75"/>
        <v>0</v>
      </c>
      <c r="Q98" s="13"/>
      <c r="R98" s="432" t="str">
        <f t="shared" si="68"/>
        <v/>
      </c>
      <c r="S98" s="432" t="str">
        <f t="shared" si="69"/>
        <v/>
      </c>
    </row>
    <row r="99" spans="1:19" ht="21.95" customHeight="1" x14ac:dyDescent="0.15">
      <c r="A99" s="64"/>
      <c r="B99" s="65">
        <f t="shared" si="70"/>
        <v>0</v>
      </c>
      <c r="C99" s="65">
        <f t="shared" si="71"/>
        <v>0</v>
      </c>
      <c r="D99" s="67">
        <f t="shared" si="72"/>
        <v>0</v>
      </c>
      <c r="E99" s="313"/>
      <c r="F99" s="313"/>
      <c r="G99" s="67">
        <f t="shared" si="73"/>
        <v>0</v>
      </c>
      <c r="H99" s="313"/>
      <c r="I99" s="313"/>
      <c r="J99" s="109">
        <f t="shared" si="74"/>
        <v>0</v>
      </c>
      <c r="K99" s="44"/>
      <c r="L99" s="313"/>
      <c r="M99" s="313"/>
      <c r="N99" s="69">
        <f t="shared" si="75"/>
        <v>0</v>
      </c>
      <c r="Q99" s="13"/>
      <c r="R99" s="432" t="str">
        <f t="shared" si="68"/>
        <v/>
      </c>
      <c r="S99" s="432" t="str">
        <f t="shared" si="69"/>
        <v/>
      </c>
    </row>
    <row r="100" spans="1:19" ht="21.95" customHeight="1" x14ac:dyDescent="0.15">
      <c r="A100" s="64"/>
      <c r="B100" s="65">
        <f t="shared" si="70"/>
        <v>0</v>
      </c>
      <c r="C100" s="65">
        <f t="shared" si="71"/>
        <v>0</v>
      </c>
      <c r="D100" s="67">
        <f t="shared" si="72"/>
        <v>0</v>
      </c>
      <c r="E100" s="313"/>
      <c r="F100" s="313"/>
      <c r="G100" s="67">
        <f t="shared" si="73"/>
        <v>0</v>
      </c>
      <c r="H100" s="313"/>
      <c r="I100" s="313"/>
      <c r="J100" s="109">
        <f t="shared" si="74"/>
        <v>0</v>
      </c>
      <c r="K100" s="44"/>
      <c r="L100" s="313"/>
      <c r="M100" s="313"/>
      <c r="N100" s="69">
        <f t="shared" si="75"/>
        <v>0</v>
      </c>
      <c r="Q100" s="13"/>
      <c r="R100" s="432" t="str">
        <f t="shared" si="68"/>
        <v/>
      </c>
      <c r="S100" s="432" t="str">
        <f t="shared" si="69"/>
        <v/>
      </c>
    </row>
    <row r="101" spans="1:19" ht="21.95" customHeight="1" x14ac:dyDescent="0.15">
      <c r="A101" s="64"/>
      <c r="B101" s="65">
        <f t="shared" si="70"/>
        <v>0</v>
      </c>
      <c r="C101" s="65">
        <f t="shared" si="71"/>
        <v>0</v>
      </c>
      <c r="D101" s="67">
        <f t="shared" si="72"/>
        <v>0</v>
      </c>
      <c r="E101" s="313"/>
      <c r="F101" s="313"/>
      <c r="G101" s="67">
        <f t="shared" si="73"/>
        <v>0</v>
      </c>
      <c r="H101" s="313"/>
      <c r="I101" s="313"/>
      <c r="J101" s="109">
        <f t="shared" si="74"/>
        <v>0</v>
      </c>
      <c r="K101" s="44"/>
      <c r="L101" s="313"/>
      <c r="M101" s="313"/>
      <c r="N101" s="69">
        <f t="shared" si="75"/>
        <v>0</v>
      </c>
      <c r="Q101" s="13"/>
      <c r="R101" s="432" t="str">
        <f t="shared" si="68"/>
        <v/>
      </c>
      <c r="S101" s="432" t="str">
        <f t="shared" si="69"/>
        <v/>
      </c>
    </row>
    <row r="102" spans="1:19" ht="21.95" customHeight="1" x14ac:dyDescent="0.15">
      <c r="A102" s="64"/>
      <c r="B102" s="65">
        <f t="shared" si="70"/>
        <v>0</v>
      </c>
      <c r="C102" s="65">
        <f t="shared" si="71"/>
        <v>0</v>
      </c>
      <c r="D102" s="67">
        <f t="shared" si="72"/>
        <v>0</v>
      </c>
      <c r="E102" s="313"/>
      <c r="F102" s="313"/>
      <c r="G102" s="67">
        <f t="shared" si="73"/>
        <v>0</v>
      </c>
      <c r="H102" s="313"/>
      <c r="I102" s="313"/>
      <c r="J102" s="109">
        <f t="shared" si="74"/>
        <v>0</v>
      </c>
      <c r="K102" s="44"/>
      <c r="L102" s="313"/>
      <c r="M102" s="313"/>
      <c r="N102" s="69">
        <f t="shared" si="75"/>
        <v>0</v>
      </c>
      <c r="Q102" s="13"/>
      <c r="R102" s="432" t="str">
        <f t="shared" si="68"/>
        <v/>
      </c>
      <c r="S102" s="432" t="str">
        <f t="shared" si="69"/>
        <v/>
      </c>
    </row>
    <row r="103" spans="1:19" ht="21.95" customHeight="1" x14ac:dyDescent="0.15">
      <c r="A103" s="64"/>
      <c r="B103" s="65">
        <f t="shared" si="70"/>
        <v>0</v>
      </c>
      <c r="C103" s="65">
        <f t="shared" si="71"/>
        <v>0</v>
      </c>
      <c r="D103" s="67">
        <f t="shared" si="72"/>
        <v>0</v>
      </c>
      <c r="E103" s="313"/>
      <c r="F103" s="313"/>
      <c r="G103" s="67">
        <f t="shared" si="73"/>
        <v>0</v>
      </c>
      <c r="H103" s="313"/>
      <c r="I103" s="313"/>
      <c r="J103" s="109">
        <f t="shared" si="74"/>
        <v>0</v>
      </c>
      <c r="K103" s="44"/>
      <c r="L103" s="313"/>
      <c r="M103" s="313"/>
      <c r="N103" s="69">
        <f t="shared" si="75"/>
        <v>0</v>
      </c>
      <c r="Q103" s="13"/>
      <c r="R103" s="432" t="str">
        <f t="shared" si="68"/>
        <v/>
      </c>
      <c r="S103" s="432" t="str">
        <f t="shared" si="69"/>
        <v/>
      </c>
    </row>
    <row r="104" spans="1:19" ht="21.95" customHeight="1" x14ac:dyDescent="0.15">
      <c r="A104" s="64"/>
      <c r="B104" s="65">
        <f t="shared" si="70"/>
        <v>0</v>
      </c>
      <c r="C104" s="65">
        <f t="shared" si="71"/>
        <v>0</v>
      </c>
      <c r="D104" s="67">
        <f t="shared" si="72"/>
        <v>0</v>
      </c>
      <c r="E104" s="313"/>
      <c r="F104" s="313"/>
      <c r="G104" s="67">
        <f t="shared" si="73"/>
        <v>0</v>
      </c>
      <c r="H104" s="313"/>
      <c r="I104" s="313"/>
      <c r="J104" s="109">
        <f t="shared" si="74"/>
        <v>0</v>
      </c>
      <c r="K104" s="44"/>
      <c r="L104" s="313"/>
      <c r="M104" s="313"/>
      <c r="N104" s="69">
        <f t="shared" si="75"/>
        <v>0</v>
      </c>
      <c r="Q104" s="13"/>
      <c r="R104" s="432" t="str">
        <f t="shared" si="68"/>
        <v/>
      </c>
      <c r="S104" s="432" t="str">
        <f t="shared" si="69"/>
        <v/>
      </c>
    </row>
    <row r="105" spans="1:19" ht="21.95" customHeight="1" x14ac:dyDescent="0.15">
      <c r="A105" s="64"/>
      <c r="B105" s="65">
        <f t="shared" si="70"/>
        <v>0</v>
      </c>
      <c r="C105" s="65">
        <f t="shared" si="71"/>
        <v>0</v>
      </c>
      <c r="D105" s="67">
        <f t="shared" si="72"/>
        <v>0</v>
      </c>
      <c r="E105" s="313"/>
      <c r="F105" s="313"/>
      <c r="G105" s="67">
        <f t="shared" si="73"/>
        <v>0</v>
      </c>
      <c r="H105" s="313"/>
      <c r="I105" s="313"/>
      <c r="J105" s="109">
        <f t="shared" si="74"/>
        <v>0</v>
      </c>
      <c r="K105" s="44"/>
      <c r="L105" s="313"/>
      <c r="M105" s="313"/>
      <c r="N105" s="69">
        <f t="shared" si="75"/>
        <v>0</v>
      </c>
      <c r="Q105" s="13"/>
      <c r="R105" s="432" t="str">
        <f t="shared" si="68"/>
        <v/>
      </c>
      <c r="S105" s="432" t="str">
        <f t="shared" si="69"/>
        <v/>
      </c>
    </row>
    <row r="106" spans="1:19" ht="21.95" customHeight="1" x14ac:dyDescent="0.15">
      <c r="A106" s="64"/>
      <c r="B106" s="65">
        <f t="shared" si="70"/>
        <v>0</v>
      </c>
      <c r="C106" s="65">
        <f t="shared" si="71"/>
        <v>0</v>
      </c>
      <c r="D106" s="67">
        <f t="shared" si="72"/>
        <v>0</v>
      </c>
      <c r="E106" s="313"/>
      <c r="F106" s="313"/>
      <c r="G106" s="67">
        <f t="shared" si="73"/>
        <v>0</v>
      </c>
      <c r="H106" s="313"/>
      <c r="I106" s="313"/>
      <c r="J106" s="109">
        <f t="shared" si="74"/>
        <v>0</v>
      </c>
      <c r="K106" s="44"/>
      <c r="L106" s="313"/>
      <c r="M106" s="313"/>
      <c r="N106" s="69">
        <f t="shared" si="75"/>
        <v>0</v>
      </c>
      <c r="Q106" s="13"/>
      <c r="R106" s="432" t="str">
        <f t="shared" si="68"/>
        <v/>
      </c>
      <c r="S106" s="432" t="str">
        <f t="shared" si="69"/>
        <v/>
      </c>
    </row>
    <row r="107" spans="1:19" ht="21.95" customHeight="1" thickBot="1" x14ac:dyDescent="0.2">
      <c r="A107" s="66"/>
      <c r="B107" s="172">
        <f t="shared" si="70"/>
        <v>0</v>
      </c>
      <c r="C107" s="172">
        <f t="shared" si="71"/>
        <v>0</v>
      </c>
      <c r="D107" s="173">
        <f t="shared" si="72"/>
        <v>0</v>
      </c>
      <c r="E107" s="42"/>
      <c r="F107" s="42"/>
      <c r="G107" s="173">
        <f t="shared" si="73"/>
        <v>0</v>
      </c>
      <c r="H107" s="42"/>
      <c r="I107" s="42"/>
      <c r="J107" s="188">
        <f t="shared" si="74"/>
        <v>0</v>
      </c>
      <c r="K107" s="128"/>
      <c r="L107" s="42"/>
      <c r="M107" s="42"/>
      <c r="N107" s="186">
        <f t="shared" si="75"/>
        <v>0</v>
      </c>
      <c r="Q107" s="13"/>
      <c r="R107" s="432" t="str">
        <f t="shared" si="68"/>
        <v/>
      </c>
      <c r="S107" s="432" t="str">
        <f t="shared" si="69"/>
        <v/>
      </c>
    </row>
    <row r="115" spans="5:14" x14ac:dyDescent="0.15"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</sheetData>
  <sheetProtection algorithmName="SHA-512" hashValue="nQVO0DSttZ/TMxdPg5S5I1MJzQVnsmpglJOTaae+h9s4KNvQv3Yqp+487ST7dcZMYxoE23XJQcY1nQWH/srXKQ==" saltValue="KUgeR2bSEXUhDwPedZdV6g==" spinCount="100000" sheet="1" objects="1" scenarios="1" selectLockedCells="1"/>
  <mergeCells count="20">
    <mergeCell ref="A1:P1"/>
    <mergeCell ref="A37:C37"/>
    <mergeCell ref="A38:E38"/>
    <mergeCell ref="M38:O38"/>
    <mergeCell ref="A2:C2"/>
    <mergeCell ref="A3:E3"/>
    <mergeCell ref="M3:O3"/>
    <mergeCell ref="A36:O36"/>
    <mergeCell ref="M75:M76"/>
    <mergeCell ref="N75:N76"/>
    <mergeCell ref="A73:F73"/>
    <mergeCell ref="L73:N73"/>
    <mergeCell ref="A74:A76"/>
    <mergeCell ref="B74:J74"/>
    <mergeCell ref="K74:N74"/>
    <mergeCell ref="B75:D75"/>
    <mergeCell ref="E75:G75"/>
    <mergeCell ref="H75:J75"/>
    <mergeCell ref="K75:K76"/>
    <mergeCell ref="L75:L76"/>
  </mergeCells>
  <phoneticPr fontId="37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W71"/>
  <sheetViews>
    <sheetView showGridLines="0" zoomScale="70" zoomScaleNormal="70" workbookViewId="0">
      <selection activeCell="A7" sqref="A7"/>
    </sheetView>
  </sheetViews>
  <sheetFormatPr defaultColWidth="9.109375" defaultRowHeight="18.75" customHeight="1" x14ac:dyDescent="0.15"/>
  <cols>
    <col min="1" max="18" width="7.21875" style="1" customWidth="1"/>
    <col min="19" max="19" width="5.6640625" style="1" bestFit="1" customWidth="1"/>
    <col min="20" max="20" width="6.6640625" style="1" bestFit="1" customWidth="1"/>
    <col min="21" max="21" width="7.5546875" style="1" bestFit="1" customWidth="1"/>
    <col min="22" max="24" width="5.77734375" style="1" bestFit="1" customWidth="1"/>
    <col min="25" max="25" width="5.6640625" style="1" bestFit="1" customWidth="1"/>
    <col min="26" max="26" width="2.21875" style="1" customWidth="1"/>
    <col min="27" max="27" width="5.6640625" style="1" bestFit="1" customWidth="1"/>
    <col min="28" max="28" width="6.6640625" style="1" bestFit="1" customWidth="1"/>
    <col min="29" max="29" width="7.5546875" style="1" bestFit="1" customWidth="1"/>
    <col min="30" max="32" width="5.77734375" style="1" bestFit="1" customWidth="1"/>
    <col min="33" max="33" width="5.6640625" style="1" bestFit="1" customWidth="1"/>
    <col min="34" max="257" width="9.109375" style="1"/>
  </cols>
  <sheetData>
    <row r="1" spans="1:33" ht="4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324"/>
    </row>
    <row r="2" spans="1:33" ht="33" customHeight="1" x14ac:dyDescent="0.15">
      <c r="A2" s="549" t="s">
        <v>311</v>
      </c>
      <c r="B2" s="549"/>
      <c r="C2" s="549"/>
      <c r="D2" s="227"/>
    </row>
    <row r="3" spans="1:33" ht="33" customHeight="1" thickBot="1" x14ac:dyDescent="0.2">
      <c r="A3" s="595" t="s">
        <v>69</v>
      </c>
      <c r="B3" s="595"/>
      <c r="C3" s="595"/>
      <c r="D3" s="595"/>
      <c r="E3" s="595"/>
      <c r="F3" s="595"/>
      <c r="G3" s="595"/>
      <c r="I3" s="4"/>
    </row>
    <row r="4" spans="1:33" ht="18.75" customHeight="1" x14ac:dyDescent="0.15">
      <c r="A4" s="552" t="s">
        <v>224</v>
      </c>
      <c r="B4" s="550" t="s">
        <v>21</v>
      </c>
      <c r="C4" s="550"/>
      <c r="D4" s="550"/>
      <c r="E4" s="550"/>
      <c r="F4" s="550"/>
      <c r="G4" s="550"/>
      <c r="H4" s="550"/>
      <c r="I4" s="551"/>
      <c r="J4" s="592" t="s">
        <v>182</v>
      </c>
      <c r="K4" s="593"/>
      <c r="L4" s="593"/>
      <c r="M4" s="593"/>
      <c r="N4" s="593"/>
      <c r="O4" s="593"/>
      <c r="P4" s="593"/>
      <c r="Q4" s="594"/>
      <c r="S4" s="432" t="s">
        <v>363</v>
      </c>
      <c r="T4" s="432"/>
      <c r="U4" s="432"/>
      <c r="V4" s="432"/>
      <c r="W4" s="432"/>
      <c r="X4" s="432"/>
      <c r="Y4" s="432"/>
      <c r="AA4" s="432" t="s">
        <v>364</v>
      </c>
      <c r="AB4" s="432"/>
      <c r="AC4" s="432"/>
      <c r="AD4" s="432"/>
      <c r="AE4" s="432"/>
      <c r="AF4" s="432"/>
      <c r="AG4" s="432"/>
    </row>
    <row r="5" spans="1:33" ht="45.75" customHeight="1" thickBot="1" x14ac:dyDescent="0.2">
      <c r="A5" s="553"/>
      <c r="B5" s="327" t="s">
        <v>242</v>
      </c>
      <c r="C5" s="327" t="s">
        <v>196</v>
      </c>
      <c r="D5" s="327" t="s">
        <v>93</v>
      </c>
      <c r="E5" s="129" t="s">
        <v>83</v>
      </c>
      <c r="F5" s="129" t="s">
        <v>144</v>
      </c>
      <c r="G5" s="129" t="s">
        <v>142</v>
      </c>
      <c r="H5" s="129" t="s">
        <v>143</v>
      </c>
      <c r="I5" s="130" t="s">
        <v>123</v>
      </c>
      <c r="J5" s="329" t="s">
        <v>242</v>
      </c>
      <c r="K5" s="327" t="s">
        <v>196</v>
      </c>
      <c r="L5" s="327" t="s">
        <v>93</v>
      </c>
      <c r="M5" s="129" t="s">
        <v>83</v>
      </c>
      <c r="N5" s="129" t="s">
        <v>144</v>
      </c>
      <c r="O5" s="129" t="s">
        <v>142</v>
      </c>
      <c r="P5" s="129" t="s">
        <v>143</v>
      </c>
      <c r="Q5" s="130" t="s">
        <v>123</v>
      </c>
      <c r="S5" s="445" t="s">
        <v>196</v>
      </c>
      <c r="T5" s="446" t="s">
        <v>93</v>
      </c>
      <c r="U5" s="447" t="s">
        <v>83</v>
      </c>
      <c r="V5" s="448" t="s">
        <v>144</v>
      </c>
      <c r="W5" s="448" t="s">
        <v>142</v>
      </c>
      <c r="X5" s="448" t="s">
        <v>143</v>
      </c>
      <c r="Y5" s="447" t="s">
        <v>123</v>
      </c>
      <c r="AA5" s="445" t="s">
        <v>196</v>
      </c>
      <c r="AB5" s="446" t="s">
        <v>93</v>
      </c>
      <c r="AC5" s="447" t="s">
        <v>83</v>
      </c>
      <c r="AD5" s="448" t="s">
        <v>144</v>
      </c>
      <c r="AE5" s="448" t="s">
        <v>142</v>
      </c>
      <c r="AF5" s="448" t="s">
        <v>143</v>
      </c>
      <c r="AG5" s="447" t="s">
        <v>123</v>
      </c>
    </row>
    <row r="6" spans="1:33" ht="18.75" customHeight="1" thickTop="1" x14ac:dyDescent="0.15">
      <c r="A6" s="61" t="s">
        <v>243</v>
      </c>
      <c r="B6" s="62">
        <f t="shared" ref="B6:B20" si="0">SUM(C6:I6)</f>
        <v>7</v>
      </c>
      <c r="C6" s="62">
        <f t="shared" ref="C6:I6" si="1">SUM(C7:C36)</f>
        <v>7</v>
      </c>
      <c r="D6" s="62">
        <f t="shared" si="1"/>
        <v>0</v>
      </c>
      <c r="E6" s="62">
        <f t="shared" si="1"/>
        <v>0</v>
      </c>
      <c r="F6" s="62">
        <f t="shared" si="1"/>
        <v>0</v>
      </c>
      <c r="G6" s="62">
        <f t="shared" si="1"/>
        <v>0</v>
      </c>
      <c r="H6" s="62">
        <f t="shared" si="1"/>
        <v>0</v>
      </c>
      <c r="I6" s="62">
        <f t="shared" si="1"/>
        <v>0</v>
      </c>
      <c r="J6" s="96">
        <f t="shared" ref="J6:J20" si="2">SUM(K6:Q6)</f>
        <v>21</v>
      </c>
      <c r="K6" s="62">
        <f t="shared" ref="K6:Q6" si="3">SUM(K7:K36)</f>
        <v>21</v>
      </c>
      <c r="L6" s="62">
        <f t="shared" si="3"/>
        <v>0</v>
      </c>
      <c r="M6" s="62">
        <f t="shared" si="3"/>
        <v>0</v>
      </c>
      <c r="N6" s="62">
        <f t="shared" si="3"/>
        <v>0</v>
      </c>
      <c r="O6" s="62">
        <f t="shared" si="3"/>
        <v>0</v>
      </c>
      <c r="P6" s="62">
        <f t="shared" si="3"/>
        <v>0</v>
      </c>
      <c r="Q6" s="63">
        <f t="shared" si="3"/>
        <v>0</v>
      </c>
      <c r="S6" s="432" t="str">
        <f>IF((C6*1)&lt;=K6,"","오류")</f>
        <v/>
      </c>
      <c r="T6" s="432" t="str">
        <f>IF((D6*10)&lt;=L6,"","오류")</f>
        <v/>
      </c>
      <c r="U6" s="432" t="str">
        <f>IF((E6*50)&lt;=M6,"","오류")</f>
        <v/>
      </c>
      <c r="V6" s="432" t="str">
        <f>IF((F6*100)&lt;=N6,"","오류")</f>
        <v/>
      </c>
      <c r="W6" s="432" t="str">
        <f>IF((G6*200)&lt;=O6,"","오류")</f>
        <v/>
      </c>
      <c r="X6" s="432" t="str">
        <f>IF((H6*300)&lt;=P6,"","오류")</f>
        <v/>
      </c>
      <c r="Y6" s="432" t="str">
        <f>IF((I6*500)&lt;=Q6,"","오류")</f>
        <v/>
      </c>
      <c r="AA6" s="432" t="str">
        <f>IF((C6*9)&gt;=K6,"","오류")</f>
        <v/>
      </c>
      <c r="AB6" s="432" t="str">
        <f>IF((D6*49)&gt;=L6,"","오류")</f>
        <v/>
      </c>
      <c r="AC6" s="432" t="str">
        <f>IF((E6*99)&gt;=M6,"","오류")</f>
        <v/>
      </c>
      <c r="AD6" s="432" t="str">
        <f>IF((F6*199)&gt;=N6,"","오류")</f>
        <v/>
      </c>
      <c r="AE6" s="432" t="str">
        <f>IF((G6*299)&gt;=O6,"","오류")</f>
        <v/>
      </c>
      <c r="AF6" s="432" t="str">
        <f>IF((H6*499)&gt;=P6,"","오류")</f>
        <v/>
      </c>
      <c r="AG6" s="432" t="str">
        <f>IF((I6*20000000)&gt;=Q6,"","오류")</f>
        <v/>
      </c>
    </row>
    <row r="7" spans="1:33" ht="18.75" customHeight="1" x14ac:dyDescent="0.15">
      <c r="A7" s="64" t="s">
        <v>395</v>
      </c>
      <c r="B7" s="65">
        <f t="shared" si="0"/>
        <v>1</v>
      </c>
      <c r="C7" s="312">
        <v>1</v>
      </c>
      <c r="D7" s="312">
        <v>0</v>
      </c>
      <c r="E7" s="312">
        <v>0</v>
      </c>
      <c r="F7" s="312">
        <v>0</v>
      </c>
      <c r="G7" s="312">
        <v>0</v>
      </c>
      <c r="H7" s="312">
        <v>0</v>
      </c>
      <c r="I7" s="314">
        <v>0</v>
      </c>
      <c r="J7" s="99">
        <f t="shared" si="2"/>
        <v>2</v>
      </c>
      <c r="K7" s="312">
        <v>2</v>
      </c>
      <c r="L7" s="312">
        <v>0</v>
      </c>
      <c r="M7" s="312">
        <v>0</v>
      </c>
      <c r="N7" s="312">
        <v>0</v>
      </c>
      <c r="O7" s="312">
        <v>0</v>
      </c>
      <c r="P7" s="312">
        <v>0</v>
      </c>
      <c r="Q7" s="314">
        <v>0</v>
      </c>
      <c r="S7" s="432" t="str">
        <f t="shared" ref="S7:S20" si="4">IF((C7*1)&lt;=K7,"","오류")</f>
        <v/>
      </c>
      <c r="T7" s="432" t="str">
        <f t="shared" ref="T7:T20" si="5">IF((D7*10)&lt;=L7,"","오류")</f>
        <v/>
      </c>
      <c r="U7" s="432" t="str">
        <f t="shared" ref="U7:U20" si="6">IF((E7*50)&lt;=M7,"","오류")</f>
        <v/>
      </c>
      <c r="V7" s="432" t="str">
        <f t="shared" ref="V7:V20" si="7">IF((F7*100)&lt;=N7,"","오류")</f>
        <v/>
      </c>
      <c r="W7" s="432" t="str">
        <f t="shared" ref="W7:W20" si="8">IF((G7*200)&lt;=O7,"","오류")</f>
        <v/>
      </c>
      <c r="X7" s="432" t="str">
        <f t="shared" ref="X7:X20" si="9">IF((H7*300)&lt;=P7,"","오류")</f>
        <v/>
      </c>
      <c r="Y7" s="432" t="str">
        <f t="shared" ref="Y7:Y20" si="10">IF((I7*500)&lt;=Q7,"","오류")</f>
        <v/>
      </c>
      <c r="AA7" s="432" t="str">
        <f t="shared" ref="AA7:AA20" si="11">IF((C7*9)&gt;=K7,"","오류")</f>
        <v/>
      </c>
      <c r="AB7" s="432" t="str">
        <f t="shared" ref="AB7:AB20" si="12">IF((D7*49)&gt;=L7,"","오류")</f>
        <v/>
      </c>
      <c r="AC7" s="432" t="str">
        <f t="shared" ref="AC7:AC20" si="13">IF((E7*99)&gt;=M7,"","오류")</f>
        <v/>
      </c>
      <c r="AD7" s="432" t="str">
        <f t="shared" ref="AD7:AD20" si="14">IF((F7*199)&gt;=N7,"","오류")</f>
        <v/>
      </c>
      <c r="AE7" s="432" t="str">
        <f t="shared" ref="AE7:AE20" si="15">IF((G7*299)&gt;=O7,"","오류")</f>
        <v/>
      </c>
      <c r="AF7" s="432" t="str">
        <f t="shared" ref="AF7:AF20" si="16">IF((H7*499)&gt;=P7,"","오류")</f>
        <v/>
      </c>
      <c r="AG7" s="432" t="str">
        <f t="shared" ref="AG7:AG20" si="17">IF((I7*20000000)&gt;=Q7,"","오류")</f>
        <v/>
      </c>
    </row>
    <row r="8" spans="1:33" ht="18.75" customHeight="1" x14ac:dyDescent="0.15">
      <c r="A8" s="64" t="s">
        <v>406</v>
      </c>
      <c r="B8" s="65">
        <f t="shared" si="0"/>
        <v>0</v>
      </c>
      <c r="C8" s="313">
        <v>0</v>
      </c>
      <c r="D8" s="313">
        <v>0</v>
      </c>
      <c r="E8" s="313">
        <v>0</v>
      </c>
      <c r="F8" s="313">
        <v>0</v>
      </c>
      <c r="G8" s="313">
        <v>0</v>
      </c>
      <c r="H8" s="313">
        <v>0</v>
      </c>
      <c r="I8" s="54">
        <v>0</v>
      </c>
      <c r="J8" s="99">
        <f t="shared" si="2"/>
        <v>0</v>
      </c>
      <c r="K8" s="313">
        <v>0</v>
      </c>
      <c r="L8" s="313">
        <v>0</v>
      </c>
      <c r="M8" s="313">
        <v>0</v>
      </c>
      <c r="N8" s="313">
        <v>0</v>
      </c>
      <c r="O8" s="313">
        <v>0</v>
      </c>
      <c r="P8" s="313">
        <v>0</v>
      </c>
      <c r="Q8" s="54">
        <v>0</v>
      </c>
      <c r="S8" s="432" t="str">
        <f t="shared" si="4"/>
        <v/>
      </c>
      <c r="T8" s="432" t="str">
        <f t="shared" si="5"/>
        <v/>
      </c>
      <c r="U8" s="432" t="str">
        <f t="shared" si="6"/>
        <v/>
      </c>
      <c r="V8" s="432" t="str">
        <f t="shared" si="7"/>
        <v/>
      </c>
      <c r="W8" s="432" t="str">
        <f t="shared" si="8"/>
        <v/>
      </c>
      <c r="X8" s="432" t="str">
        <f t="shared" si="9"/>
        <v/>
      </c>
      <c r="Y8" s="432" t="str">
        <f t="shared" si="10"/>
        <v/>
      </c>
      <c r="AA8" s="432" t="str">
        <f t="shared" si="11"/>
        <v/>
      </c>
      <c r="AB8" s="432" t="str">
        <f t="shared" si="12"/>
        <v/>
      </c>
      <c r="AC8" s="432" t="str">
        <f t="shared" si="13"/>
        <v/>
      </c>
      <c r="AD8" s="432" t="str">
        <f t="shared" si="14"/>
        <v/>
      </c>
      <c r="AE8" s="432" t="str">
        <f t="shared" si="15"/>
        <v/>
      </c>
      <c r="AF8" s="432" t="str">
        <f t="shared" si="16"/>
        <v/>
      </c>
      <c r="AG8" s="432" t="str">
        <f t="shared" si="17"/>
        <v/>
      </c>
    </row>
    <row r="9" spans="1:33" ht="18.75" customHeight="1" x14ac:dyDescent="0.15">
      <c r="A9" s="64" t="s">
        <v>397</v>
      </c>
      <c r="B9" s="65">
        <f t="shared" si="0"/>
        <v>0</v>
      </c>
      <c r="C9" s="313">
        <v>0</v>
      </c>
      <c r="D9" s="313">
        <v>0</v>
      </c>
      <c r="E9" s="313">
        <v>0</v>
      </c>
      <c r="F9" s="313">
        <v>0</v>
      </c>
      <c r="G9" s="313">
        <v>0</v>
      </c>
      <c r="H9" s="313">
        <v>0</v>
      </c>
      <c r="I9" s="54">
        <v>0</v>
      </c>
      <c r="J9" s="99">
        <f t="shared" si="2"/>
        <v>0</v>
      </c>
      <c r="K9" s="313">
        <v>0</v>
      </c>
      <c r="L9" s="313">
        <v>0</v>
      </c>
      <c r="M9" s="313">
        <v>0</v>
      </c>
      <c r="N9" s="313">
        <v>0</v>
      </c>
      <c r="O9" s="313">
        <v>0</v>
      </c>
      <c r="P9" s="313">
        <v>0</v>
      </c>
      <c r="Q9" s="54">
        <v>0</v>
      </c>
      <c r="S9" s="432" t="str">
        <f t="shared" si="4"/>
        <v/>
      </c>
      <c r="T9" s="432" t="str">
        <f t="shared" si="5"/>
        <v/>
      </c>
      <c r="U9" s="432" t="str">
        <f t="shared" si="6"/>
        <v/>
      </c>
      <c r="V9" s="432" t="str">
        <f t="shared" si="7"/>
        <v/>
      </c>
      <c r="W9" s="432" t="str">
        <f t="shared" si="8"/>
        <v/>
      </c>
      <c r="X9" s="432" t="str">
        <f t="shared" si="9"/>
        <v/>
      </c>
      <c r="Y9" s="432" t="str">
        <f t="shared" si="10"/>
        <v/>
      </c>
      <c r="AA9" s="432" t="str">
        <f t="shared" si="11"/>
        <v/>
      </c>
      <c r="AB9" s="432" t="str">
        <f t="shared" si="12"/>
        <v/>
      </c>
      <c r="AC9" s="432" t="str">
        <f t="shared" si="13"/>
        <v/>
      </c>
      <c r="AD9" s="432" t="str">
        <f t="shared" si="14"/>
        <v/>
      </c>
      <c r="AE9" s="432" t="str">
        <f t="shared" si="15"/>
        <v/>
      </c>
      <c r="AF9" s="432" t="str">
        <f t="shared" si="16"/>
        <v/>
      </c>
      <c r="AG9" s="432" t="str">
        <f t="shared" si="17"/>
        <v/>
      </c>
    </row>
    <row r="10" spans="1:33" ht="18.75" customHeight="1" x14ac:dyDescent="0.15">
      <c r="A10" s="64" t="s">
        <v>398</v>
      </c>
      <c r="B10" s="65">
        <f t="shared" si="0"/>
        <v>0</v>
      </c>
      <c r="C10" s="313">
        <v>0</v>
      </c>
      <c r="D10" s="313">
        <v>0</v>
      </c>
      <c r="E10" s="313">
        <v>0</v>
      </c>
      <c r="F10" s="313">
        <v>0</v>
      </c>
      <c r="G10" s="313">
        <v>0</v>
      </c>
      <c r="H10" s="313">
        <v>0</v>
      </c>
      <c r="I10" s="54">
        <v>0</v>
      </c>
      <c r="J10" s="99">
        <f t="shared" si="2"/>
        <v>0</v>
      </c>
      <c r="K10" s="313">
        <v>0</v>
      </c>
      <c r="L10" s="313">
        <v>0</v>
      </c>
      <c r="M10" s="313">
        <v>0</v>
      </c>
      <c r="N10" s="313">
        <v>0</v>
      </c>
      <c r="O10" s="313">
        <v>0</v>
      </c>
      <c r="P10" s="313">
        <v>0</v>
      </c>
      <c r="Q10" s="54">
        <v>0</v>
      </c>
      <c r="S10" s="432" t="str">
        <f t="shared" si="4"/>
        <v/>
      </c>
      <c r="T10" s="432" t="str">
        <f t="shared" si="5"/>
        <v/>
      </c>
      <c r="U10" s="432" t="str">
        <f t="shared" si="6"/>
        <v/>
      </c>
      <c r="V10" s="432" t="str">
        <f t="shared" si="7"/>
        <v/>
      </c>
      <c r="W10" s="432" t="str">
        <f t="shared" si="8"/>
        <v/>
      </c>
      <c r="X10" s="432" t="str">
        <f t="shared" si="9"/>
        <v/>
      </c>
      <c r="Y10" s="432" t="str">
        <f t="shared" si="10"/>
        <v/>
      </c>
      <c r="AA10" s="432" t="str">
        <f t="shared" si="11"/>
        <v/>
      </c>
      <c r="AB10" s="432" t="str">
        <f t="shared" si="12"/>
        <v/>
      </c>
      <c r="AC10" s="432" t="str">
        <f t="shared" si="13"/>
        <v/>
      </c>
      <c r="AD10" s="432" t="str">
        <f t="shared" si="14"/>
        <v/>
      </c>
      <c r="AE10" s="432" t="str">
        <f t="shared" si="15"/>
        <v/>
      </c>
      <c r="AF10" s="432" t="str">
        <f t="shared" si="16"/>
        <v/>
      </c>
      <c r="AG10" s="432" t="str">
        <f t="shared" si="17"/>
        <v/>
      </c>
    </row>
    <row r="11" spans="1:33" ht="18.75" customHeight="1" x14ac:dyDescent="0.15">
      <c r="A11" s="64" t="s">
        <v>399</v>
      </c>
      <c r="B11" s="65">
        <f t="shared" si="0"/>
        <v>0</v>
      </c>
      <c r="C11" s="313">
        <v>0</v>
      </c>
      <c r="D11" s="313">
        <v>0</v>
      </c>
      <c r="E11" s="313">
        <v>0</v>
      </c>
      <c r="F11" s="313">
        <v>0</v>
      </c>
      <c r="G11" s="313">
        <v>0</v>
      </c>
      <c r="H11" s="313">
        <v>0</v>
      </c>
      <c r="I11" s="54">
        <v>0</v>
      </c>
      <c r="J11" s="99">
        <f t="shared" si="2"/>
        <v>0</v>
      </c>
      <c r="K11" s="313">
        <v>0</v>
      </c>
      <c r="L11" s="313">
        <v>0</v>
      </c>
      <c r="M11" s="313">
        <v>0</v>
      </c>
      <c r="N11" s="313">
        <v>0</v>
      </c>
      <c r="O11" s="313">
        <v>0</v>
      </c>
      <c r="P11" s="313">
        <v>0</v>
      </c>
      <c r="Q11" s="54">
        <v>0</v>
      </c>
      <c r="S11" s="432" t="str">
        <f t="shared" si="4"/>
        <v/>
      </c>
      <c r="T11" s="432" t="str">
        <f t="shared" si="5"/>
        <v/>
      </c>
      <c r="U11" s="432" t="str">
        <f t="shared" si="6"/>
        <v/>
      </c>
      <c r="V11" s="432" t="str">
        <f t="shared" si="7"/>
        <v/>
      </c>
      <c r="W11" s="432" t="str">
        <f t="shared" si="8"/>
        <v/>
      </c>
      <c r="X11" s="432" t="str">
        <f t="shared" si="9"/>
        <v/>
      </c>
      <c r="Y11" s="432" t="str">
        <f t="shared" si="10"/>
        <v/>
      </c>
      <c r="AA11" s="432" t="str">
        <f t="shared" si="11"/>
        <v/>
      </c>
      <c r="AB11" s="432" t="str">
        <f t="shared" si="12"/>
        <v/>
      </c>
      <c r="AC11" s="432" t="str">
        <f t="shared" si="13"/>
        <v/>
      </c>
      <c r="AD11" s="432" t="str">
        <f t="shared" si="14"/>
        <v/>
      </c>
      <c r="AE11" s="432" t="str">
        <f t="shared" si="15"/>
        <v/>
      </c>
      <c r="AF11" s="432" t="str">
        <f t="shared" si="16"/>
        <v/>
      </c>
      <c r="AG11" s="432" t="str">
        <f t="shared" si="17"/>
        <v/>
      </c>
    </row>
    <row r="12" spans="1:33" ht="18.75" customHeight="1" x14ac:dyDescent="0.15">
      <c r="A12" s="64" t="s">
        <v>400</v>
      </c>
      <c r="B12" s="65">
        <f t="shared" si="0"/>
        <v>1</v>
      </c>
      <c r="C12" s="313">
        <v>1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54">
        <v>0</v>
      </c>
      <c r="J12" s="99">
        <f t="shared" si="2"/>
        <v>3</v>
      </c>
      <c r="K12" s="313">
        <v>3</v>
      </c>
      <c r="L12" s="313">
        <v>0</v>
      </c>
      <c r="M12" s="313">
        <v>0</v>
      </c>
      <c r="N12" s="313">
        <v>0</v>
      </c>
      <c r="O12" s="313">
        <v>0</v>
      </c>
      <c r="P12" s="313">
        <v>0</v>
      </c>
      <c r="Q12" s="54">
        <v>0</v>
      </c>
      <c r="S12" s="432" t="str">
        <f t="shared" si="4"/>
        <v/>
      </c>
      <c r="T12" s="432" t="str">
        <f t="shared" si="5"/>
        <v/>
      </c>
      <c r="U12" s="432" t="str">
        <f t="shared" si="6"/>
        <v/>
      </c>
      <c r="V12" s="432" t="str">
        <f t="shared" si="7"/>
        <v/>
      </c>
      <c r="W12" s="432" t="str">
        <f t="shared" si="8"/>
        <v/>
      </c>
      <c r="X12" s="432" t="str">
        <f t="shared" si="9"/>
        <v/>
      </c>
      <c r="Y12" s="432" t="str">
        <f t="shared" si="10"/>
        <v/>
      </c>
      <c r="AA12" s="432" t="str">
        <f t="shared" si="11"/>
        <v/>
      </c>
      <c r="AB12" s="432" t="str">
        <f t="shared" si="12"/>
        <v/>
      </c>
      <c r="AC12" s="432" t="str">
        <f t="shared" si="13"/>
        <v/>
      </c>
      <c r="AD12" s="432" t="str">
        <f t="shared" si="14"/>
        <v/>
      </c>
      <c r="AE12" s="432" t="str">
        <f t="shared" si="15"/>
        <v/>
      </c>
      <c r="AF12" s="432" t="str">
        <f t="shared" si="16"/>
        <v/>
      </c>
      <c r="AG12" s="432" t="str">
        <f t="shared" si="17"/>
        <v/>
      </c>
    </row>
    <row r="13" spans="1:33" ht="18.75" customHeight="1" x14ac:dyDescent="0.15">
      <c r="A13" s="64" t="s">
        <v>401</v>
      </c>
      <c r="B13" s="65">
        <f t="shared" si="0"/>
        <v>0</v>
      </c>
      <c r="C13" s="313">
        <v>0</v>
      </c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54">
        <v>0</v>
      </c>
      <c r="J13" s="99">
        <f t="shared" si="2"/>
        <v>0</v>
      </c>
      <c r="K13" s="313">
        <v>0</v>
      </c>
      <c r="L13" s="313">
        <v>0</v>
      </c>
      <c r="M13" s="313">
        <v>0</v>
      </c>
      <c r="N13" s="313">
        <v>0</v>
      </c>
      <c r="O13" s="313">
        <v>0</v>
      </c>
      <c r="P13" s="313">
        <v>0</v>
      </c>
      <c r="Q13" s="54">
        <v>0</v>
      </c>
      <c r="S13" s="432" t="str">
        <f t="shared" si="4"/>
        <v/>
      </c>
      <c r="T13" s="432" t="str">
        <f t="shared" si="5"/>
        <v/>
      </c>
      <c r="U13" s="432" t="str">
        <f t="shared" si="6"/>
        <v/>
      </c>
      <c r="V13" s="432" t="str">
        <f t="shared" si="7"/>
        <v/>
      </c>
      <c r="W13" s="432" t="str">
        <f t="shared" si="8"/>
        <v/>
      </c>
      <c r="X13" s="432" t="str">
        <f t="shared" si="9"/>
        <v/>
      </c>
      <c r="Y13" s="432" t="str">
        <f t="shared" si="10"/>
        <v/>
      </c>
      <c r="AA13" s="432" t="str">
        <f t="shared" si="11"/>
        <v/>
      </c>
      <c r="AB13" s="432" t="str">
        <f t="shared" si="12"/>
        <v/>
      </c>
      <c r="AC13" s="432" t="str">
        <f t="shared" si="13"/>
        <v/>
      </c>
      <c r="AD13" s="432" t="str">
        <f t="shared" si="14"/>
        <v/>
      </c>
      <c r="AE13" s="432" t="str">
        <f t="shared" si="15"/>
        <v/>
      </c>
      <c r="AF13" s="432" t="str">
        <f t="shared" si="16"/>
        <v/>
      </c>
      <c r="AG13" s="432" t="str">
        <f t="shared" si="17"/>
        <v/>
      </c>
    </row>
    <row r="14" spans="1:33" ht="18.75" customHeight="1" x14ac:dyDescent="0.15">
      <c r="A14" s="64" t="s">
        <v>402</v>
      </c>
      <c r="B14" s="65">
        <f t="shared" si="0"/>
        <v>0</v>
      </c>
      <c r="C14" s="313">
        <v>0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54">
        <v>0</v>
      </c>
      <c r="J14" s="99">
        <f t="shared" si="2"/>
        <v>0</v>
      </c>
      <c r="K14" s="313">
        <v>0</v>
      </c>
      <c r="L14" s="313">
        <v>0</v>
      </c>
      <c r="M14" s="313">
        <v>0</v>
      </c>
      <c r="N14" s="313">
        <v>0</v>
      </c>
      <c r="O14" s="313">
        <v>0</v>
      </c>
      <c r="P14" s="313">
        <v>0</v>
      </c>
      <c r="Q14" s="54">
        <v>0</v>
      </c>
      <c r="S14" s="432" t="str">
        <f t="shared" si="4"/>
        <v/>
      </c>
      <c r="T14" s="432" t="str">
        <f t="shared" si="5"/>
        <v/>
      </c>
      <c r="U14" s="432" t="str">
        <f t="shared" si="6"/>
        <v/>
      </c>
      <c r="V14" s="432" t="str">
        <f t="shared" si="7"/>
        <v/>
      </c>
      <c r="W14" s="432" t="str">
        <f t="shared" si="8"/>
        <v/>
      </c>
      <c r="X14" s="432" t="str">
        <f t="shared" si="9"/>
        <v/>
      </c>
      <c r="Y14" s="432" t="str">
        <f t="shared" si="10"/>
        <v/>
      </c>
      <c r="AA14" s="432" t="str">
        <f t="shared" si="11"/>
        <v/>
      </c>
      <c r="AB14" s="432" t="str">
        <f t="shared" si="12"/>
        <v/>
      </c>
      <c r="AC14" s="432" t="str">
        <f t="shared" si="13"/>
        <v/>
      </c>
      <c r="AD14" s="432" t="str">
        <f t="shared" si="14"/>
        <v/>
      </c>
      <c r="AE14" s="432" t="str">
        <f t="shared" si="15"/>
        <v/>
      </c>
      <c r="AF14" s="432" t="str">
        <f t="shared" si="16"/>
        <v/>
      </c>
      <c r="AG14" s="432" t="str">
        <f t="shared" si="17"/>
        <v/>
      </c>
    </row>
    <row r="15" spans="1:33" ht="18.75" customHeight="1" x14ac:dyDescent="0.15">
      <c r="A15" s="64" t="s">
        <v>403</v>
      </c>
      <c r="B15" s="65">
        <f t="shared" si="0"/>
        <v>2</v>
      </c>
      <c r="C15" s="313">
        <v>2</v>
      </c>
      <c r="D15" s="313">
        <v>0</v>
      </c>
      <c r="E15" s="313">
        <v>0</v>
      </c>
      <c r="F15" s="313">
        <v>0</v>
      </c>
      <c r="G15" s="313">
        <v>0</v>
      </c>
      <c r="H15" s="313">
        <v>0</v>
      </c>
      <c r="I15" s="54">
        <v>0</v>
      </c>
      <c r="J15" s="99">
        <f t="shared" si="2"/>
        <v>4</v>
      </c>
      <c r="K15" s="313">
        <v>4</v>
      </c>
      <c r="L15" s="313">
        <v>0</v>
      </c>
      <c r="M15" s="313">
        <v>0</v>
      </c>
      <c r="N15" s="313">
        <v>0</v>
      </c>
      <c r="O15" s="313">
        <v>0</v>
      </c>
      <c r="P15" s="313">
        <v>0</v>
      </c>
      <c r="Q15" s="54">
        <v>0</v>
      </c>
      <c r="S15" s="432" t="str">
        <f t="shared" si="4"/>
        <v/>
      </c>
      <c r="T15" s="432" t="str">
        <f t="shared" si="5"/>
        <v/>
      </c>
      <c r="U15" s="432" t="str">
        <f t="shared" si="6"/>
        <v/>
      </c>
      <c r="V15" s="432" t="str">
        <f t="shared" si="7"/>
        <v/>
      </c>
      <c r="W15" s="432" t="str">
        <f t="shared" si="8"/>
        <v/>
      </c>
      <c r="X15" s="432" t="str">
        <f t="shared" si="9"/>
        <v/>
      </c>
      <c r="Y15" s="432" t="str">
        <f t="shared" si="10"/>
        <v/>
      </c>
      <c r="AA15" s="432" t="str">
        <f t="shared" si="11"/>
        <v/>
      </c>
      <c r="AB15" s="432" t="str">
        <f t="shared" si="12"/>
        <v/>
      </c>
      <c r="AC15" s="432" t="str">
        <f t="shared" si="13"/>
        <v/>
      </c>
      <c r="AD15" s="432" t="str">
        <f t="shared" si="14"/>
        <v/>
      </c>
      <c r="AE15" s="432" t="str">
        <f t="shared" si="15"/>
        <v/>
      </c>
      <c r="AF15" s="432" t="str">
        <f t="shared" si="16"/>
        <v/>
      </c>
      <c r="AG15" s="432" t="str">
        <f t="shared" si="17"/>
        <v/>
      </c>
    </row>
    <row r="16" spans="1:33" ht="18.75" customHeight="1" x14ac:dyDescent="0.15">
      <c r="A16" s="64" t="s">
        <v>404</v>
      </c>
      <c r="B16" s="65">
        <f t="shared" si="0"/>
        <v>2</v>
      </c>
      <c r="C16" s="313">
        <v>2</v>
      </c>
      <c r="D16" s="313">
        <v>0</v>
      </c>
      <c r="E16" s="313">
        <v>0</v>
      </c>
      <c r="F16" s="313">
        <v>0</v>
      </c>
      <c r="G16" s="313">
        <v>0</v>
      </c>
      <c r="H16" s="313">
        <v>0</v>
      </c>
      <c r="I16" s="54">
        <v>0</v>
      </c>
      <c r="J16" s="99">
        <f t="shared" si="2"/>
        <v>9</v>
      </c>
      <c r="K16" s="313">
        <v>9</v>
      </c>
      <c r="L16" s="313">
        <v>0</v>
      </c>
      <c r="M16" s="313">
        <v>0</v>
      </c>
      <c r="N16" s="313">
        <v>0</v>
      </c>
      <c r="O16" s="313">
        <v>0</v>
      </c>
      <c r="P16" s="313">
        <v>0</v>
      </c>
      <c r="Q16" s="54">
        <v>0</v>
      </c>
      <c r="S16" s="432" t="str">
        <f t="shared" si="4"/>
        <v/>
      </c>
      <c r="T16" s="432" t="str">
        <f t="shared" si="5"/>
        <v/>
      </c>
      <c r="U16" s="432" t="str">
        <f t="shared" si="6"/>
        <v/>
      </c>
      <c r="V16" s="432" t="str">
        <f t="shared" si="7"/>
        <v/>
      </c>
      <c r="W16" s="432" t="str">
        <f t="shared" si="8"/>
        <v/>
      </c>
      <c r="X16" s="432" t="str">
        <f t="shared" si="9"/>
        <v/>
      </c>
      <c r="Y16" s="432" t="str">
        <f t="shared" si="10"/>
        <v/>
      </c>
      <c r="AA16" s="432" t="str">
        <f t="shared" si="11"/>
        <v/>
      </c>
      <c r="AB16" s="432" t="str">
        <f t="shared" si="12"/>
        <v/>
      </c>
      <c r="AC16" s="432" t="str">
        <f t="shared" si="13"/>
        <v/>
      </c>
      <c r="AD16" s="432" t="str">
        <f t="shared" si="14"/>
        <v/>
      </c>
      <c r="AE16" s="432" t="str">
        <f t="shared" si="15"/>
        <v/>
      </c>
      <c r="AF16" s="432" t="str">
        <f t="shared" si="16"/>
        <v/>
      </c>
      <c r="AG16" s="432" t="str">
        <f t="shared" si="17"/>
        <v/>
      </c>
    </row>
    <row r="17" spans="1:33" ht="18.75" customHeight="1" x14ac:dyDescent="0.15">
      <c r="A17" s="64" t="s">
        <v>405</v>
      </c>
      <c r="B17" s="65">
        <f t="shared" si="0"/>
        <v>1</v>
      </c>
      <c r="C17" s="313">
        <v>1</v>
      </c>
      <c r="D17" s="313">
        <v>0</v>
      </c>
      <c r="E17" s="313">
        <v>0</v>
      </c>
      <c r="F17" s="313">
        <v>0</v>
      </c>
      <c r="G17" s="313">
        <v>0</v>
      </c>
      <c r="H17" s="313">
        <v>0</v>
      </c>
      <c r="I17" s="54">
        <v>0</v>
      </c>
      <c r="J17" s="99">
        <f t="shared" si="2"/>
        <v>3</v>
      </c>
      <c r="K17" s="313">
        <v>3</v>
      </c>
      <c r="L17" s="313">
        <v>0</v>
      </c>
      <c r="M17" s="313">
        <v>0</v>
      </c>
      <c r="N17" s="313">
        <v>0</v>
      </c>
      <c r="O17" s="313">
        <v>0</v>
      </c>
      <c r="P17" s="313">
        <v>0</v>
      </c>
      <c r="Q17" s="54">
        <v>0</v>
      </c>
      <c r="S17" s="432" t="str">
        <f t="shared" si="4"/>
        <v/>
      </c>
      <c r="T17" s="432" t="str">
        <f t="shared" si="5"/>
        <v/>
      </c>
      <c r="U17" s="432" t="str">
        <f t="shared" si="6"/>
        <v/>
      </c>
      <c r="V17" s="432" t="str">
        <f t="shared" si="7"/>
        <v/>
      </c>
      <c r="W17" s="432" t="str">
        <f t="shared" si="8"/>
        <v/>
      </c>
      <c r="X17" s="432" t="str">
        <f t="shared" si="9"/>
        <v/>
      </c>
      <c r="Y17" s="432" t="str">
        <f t="shared" si="10"/>
        <v/>
      </c>
      <c r="AA17" s="432" t="str">
        <f t="shared" si="11"/>
        <v/>
      </c>
      <c r="AB17" s="432" t="str">
        <f t="shared" si="12"/>
        <v/>
      </c>
      <c r="AC17" s="432" t="str">
        <f t="shared" si="13"/>
        <v/>
      </c>
      <c r="AD17" s="432" t="str">
        <f t="shared" si="14"/>
        <v/>
      </c>
      <c r="AE17" s="432" t="str">
        <f t="shared" si="15"/>
        <v/>
      </c>
      <c r="AF17" s="432" t="str">
        <f t="shared" si="16"/>
        <v/>
      </c>
      <c r="AG17" s="432" t="str">
        <f t="shared" si="17"/>
        <v/>
      </c>
    </row>
    <row r="18" spans="1:33" ht="18.75" customHeight="1" x14ac:dyDescent="0.15">
      <c r="A18" s="64"/>
      <c r="B18" s="65">
        <f t="shared" si="0"/>
        <v>0</v>
      </c>
      <c r="C18" s="313"/>
      <c r="D18" s="313"/>
      <c r="E18" s="313"/>
      <c r="F18" s="313"/>
      <c r="G18" s="313"/>
      <c r="H18" s="313"/>
      <c r="I18" s="54"/>
      <c r="J18" s="99">
        <f t="shared" si="2"/>
        <v>0</v>
      </c>
      <c r="K18" s="313"/>
      <c r="L18" s="313"/>
      <c r="M18" s="313"/>
      <c r="N18" s="313"/>
      <c r="O18" s="313"/>
      <c r="P18" s="313"/>
      <c r="Q18" s="54"/>
      <c r="S18" s="432" t="str">
        <f t="shared" si="4"/>
        <v/>
      </c>
      <c r="T18" s="432" t="str">
        <f t="shared" si="5"/>
        <v/>
      </c>
      <c r="U18" s="432" t="str">
        <f t="shared" si="6"/>
        <v/>
      </c>
      <c r="V18" s="432" t="str">
        <f t="shared" si="7"/>
        <v/>
      </c>
      <c r="W18" s="432" t="str">
        <f t="shared" si="8"/>
        <v/>
      </c>
      <c r="X18" s="432" t="str">
        <f t="shared" si="9"/>
        <v/>
      </c>
      <c r="Y18" s="432" t="str">
        <f t="shared" si="10"/>
        <v/>
      </c>
      <c r="AA18" s="432" t="str">
        <f t="shared" si="11"/>
        <v/>
      </c>
      <c r="AB18" s="432" t="str">
        <f t="shared" si="12"/>
        <v/>
      </c>
      <c r="AC18" s="432" t="str">
        <f t="shared" si="13"/>
        <v/>
      </c>
      <c r="AD18" s="432" t="str">
        <f t="shared" si="14"/>
        <v/>
      </c>
      <c r="AE18" s="432" t="str">
        <f t="shared" si="15"/>
        <v/>
      </c>
      <c r="AF18" s="432" t="str">
        <f t="shared" si="16"/>
        <v/>
      </c>
      <c r="AG18" s="432" t="str">
        <f t="shared" si="17"/>
        <v/>
      </c>
    </row>
    <row r="19" spans="1:33" ht="18.75" customHeight="1" x14ac:dyDescent="0.15">
      <c r="A19" s="64"/>
      <c r="B19" s="65">
        <f t="shared" si="0"/>
        <v>0</v>
      </c>
      <c r="C19" s="313"/>
      <c r="D19" s="313"/>
      <c r="E19" s="313"/>
      <c r="F19" s="313"/>
      <c r="G19" s="313"/>
      <c r="H19" s="313"/>
      <c r="I19" s="54"/>
      <c r="J19" s="99">
        <f t="shared" si="2"/>
        <v>0</v>
      </c>
      <c r="K19" s="313"/>
      <c r="L19" s="313"/>
      <c r="M19" s="313"/>
      <c r="N19" s="313"/>
      <c r="O19" s="313"/>
      <c r="P19" s="313"/>
      <c r="Q19" s="54"/>
      <c r="S19" s="432" t="str">
        <f t="shared" si="4"/>
        <v/>
      </c>
      <c r="T19" s="432" t="str">
        <f t="shared" si="5"/>
        <v/>
      </c>
      <c r="U19" s="432" t="str">
        <f t="shared" si="6"/>
        <v/>
      </c>
      <c r="V19" s="432" t="str">
        <f t="shared" si="7"/>
        <v/>
      </c>
      <c r="W19" s="432" t="str">
        <f t="shared" si="8"/>
        <v/>
      </c>
      <c r="X19" s="432" t="str">
        <f t="shared" si="9"/>
        <v/>
      </c>
      <c r="Y19" s="432" t="str">
        <f t="shared" si="10"/>
        <v/>
      </c>
      <c r="AA19" s="432" t="str">
        <f t="shared" si="11"/>
        <v/>
      </c>
      <c r="AB19" s="432" t="str">
        <f t="shared" si="12"/>
        <v/>
      </c>
      <c r="AC19" s="432" t="str">
        <f t="shared" si="13"/>
        <v/>
      </c>
      <c r="AD19" s="432" t="str">
        <f t="shared" si="14"/>
        <v/>
      </c>
      <c r="AE19" s="432" t="str">
        <f t="shared" si="15"/>
        <v/>
      </c>
      <c r="AF19" s="432" t="str">
        <f t="shared" si="16"/>
        <v/>
      </c>
      <c r="AG19" s="432" t="str">
        <f t="shared" si="17"/>
        <v/>
      </c>
    </row>
    <row r="20" spans="1:33" ht="18.75" customHeight="1" x14ac:dyDescent="0.15">
      <c r="A20" s="64"/>
      <c r="B20" s="65">
        <f t="shared" si="0"/>
        <v>0</v>
      </c>
      <c r="C20" s="313"/>
      <c r="D20" s="313"/>
      <c r="E20" s="313"/>
      <c r="F20" s="313"/>
      <c r="G20" s="313"/>
      <c r="H20" s="313"/>
      <c r="I20" s="54"/>
      <c r="J20" s="99">
        <f t="shared" si="2"/>
        <v>0</v>
      </c>
      <c r="K20" s="313"/>
      <c r="L20" s="313"/>
      <c r="M20" s="313"/>
      <c r="N20" s="313"/>
      <c r="O20" s="313"/>
      <c r="P20" s="313"/>
      <c r="Q20" s="54"/>
      <c r="S20" s="432" t="str">
        <f t="shared" si="4"/>
        <v/>
      </c>
      <c r="T20" s="432" t="str">
        <f t="shared" si="5"/>
        <v/>
      </c>
      <c r="U20" s="432" t="str">
        <f t="shared" si="6"/>
        <v/>
      </c>
      <c r="V20" s="432" t="str">
        <f t="shared" si="7"/>
        <v/>
      </c>
      <c r="W20" s="432" t="str">
        <f t="shared" si="8"/>
        <v/>
      </c>
      <c r="X20" s="432" t="str">
        <f t="shared" si="9"/>
        <v/>
      </c>
      <c r="Y20" s="432" t="str">
        <f t="shared" si="10"/>
        <v/>
      </c>
      <c r="AA20" s="432" t="str">
        <f t="shared" si="11"/>
        <v/>
      </c>
      <c r="AB20" s="432" t="str">
        <f t="shared" si="12"/>
        <v/>
      </c>
      <c r="AC20" s="432" t="str">
        <f t="shared" si="13"/>
        <v/>
      </c>
      <c r="AD20" s="432" t="str">
        <f t="shared" si="14"/>
        <v/>
      </c>
      <c r="AE20" s="432" t="str">
        <f t="shared" si="15"/>
        <v/>
      </c>
      <c r="AF20" s="432" t="str">
        <f t="shared" si="16"/>
        <v/>
      </c>
      <c r="AG20" s="432" t="str">
        <f t="shared" si="17"/>
        <v/>
      </c>
    </row>
    <row r="21" spans="1:33" ht="18.75" customHeight="1" x14ac:dyDescent="0.15">
      <c r="A21" s="64"/>
      <c r="B21" s="65">
        <f t="shared" ref="B21:B36" si="18">SUM(C21:I21)</f>
        <v>0</v>
      </c>
      <c r="C21" s="313"/>
      <c r="D21" s="313"/>
      <c r="E21" s="313"/>
      <c r="F21" s="313"/>
      <c r="G21" s="313"/>
      <c r="H21" s="313"/>
      <c r="I21" s="54"/>
      <c r="J21" s="99">
        <f t="shared" ref="J21:J36" si="19">SUM(K21:Q21)</f>
        <v>0</v>
      </c>
      <c r="K21" s="313"/>
      <c r="L21" s="313"/>
      <c r="M21" s="313"/>
      <c r="N21" s="313"/>
      <c r="O21" s="313"/>
      <c r="P21" s="313"/>
      <c r="Q21" s="54"/>
      <c r="S21" s="432" t="str">
        <f t="shared" ref="S21:S36" si="20">IF((C21*1)&lt;=K21,"","오류")</f>
        <v/>
      </c>
      <c r="T21" s="432" t="str">
        <f t="shared" ref="T21:T36" si="21">IF((D21*10)&lt;=L21,"","오류")</f>
        <v/>
      </c>
      <c r="U21" s="432" t="str">
        <f t="shared" ref="U21:U36" si="22">IF((E21*50)&lt;=M21,"","오류")</f>
        <v/>
      </c>
      <c r="V21" s="432" t="str">
        <f t="shared" ref="V21:V36" si="23">IF((F21*100)&lt;=N21,"","오류")</f>
        <v/>
      </c>
      <c r="W21" s="432" t="str">
        <f t="shared" ref="W21:W36" si="24">IF((G21*200)&lt;=O21,"","오류")</f>
        <v/>
      </c>
      <c r="X21" s="432" t="str">
        <f t="shared" ref="X21:X36" si="25">IF((H21*300)&lt;=P21,"","오류")</f>
        <v/>
      </c>
      <c r="Y21" s="432" t="str">
        <f t="shared" ref="Y21:Y36" si="26">IF((I21*500)&lt;=Q21,"","오류")</f>
        <v/>
      </c>
      <c r="AA21" s="432" t="str">
        <f t="shared" ref="AA21:AA36" si="27">IF((C21*9)&gt;=K21,"","오류")</f>
        <v/>
      </c>
      <c r="AB21" s="432" t="str">
        <f t="shared" ref="AB21:AB36" si="28">IF((D21*49)&gt;=L21,"","오류")</f>
        <v/>
      </c>
      <c r="AC21" s="432" t="str">
        <f t="shared" ref="AC21:AC36" si="29">IF((E21*99)&gt;=M21,"","오류")</f>
        <v/>
      </c>
      <c r="AD21" s="432" t="str">
        <f t="shared" ref="AD21:AD36" si="30">IF((F21*199)&gt;=N21,"","오류")</f>
        <v/>
      </c>
      <c r="AE21" s="432" t="str">
        <f t="shared" ref="AE21:AE36" si="31">IF((G21*299)&gt;=O21,"","오류")</f>
        <v/>
      </c>
      <c r="AF21" s="432" t="str">
        <f t="shared" ref="AF21:AF36" si="32">IF((H21*499)&gt;=P21,"","오류")</f>
        <v/>
      </c>
      <c r="AG21" s="432" t="str">
        <f t="shared" ref="AG21:AG36" si="33">IF((I21*20000000)&gt;=Q21,"","오류")</f>
        <v/>
      </c>
    </row>
    <row r="22" spans="1:33" ht="18.75" customHeight="1" x14ac:dyDescent="0.15">
      <c r="A22" s="64"/>
      <c r="B22" s="65">
        <f t="shared" si="18"/>
        <v>0</v>
      </c>
      <c r="C22" s="313"/>
      <c r="D22" s="313"/>
      <c r="E22" s="313"/>
      <c r="F22" s="313"/>
      <c r="G22" s="313"/>
      <c r="H22" s="313"/>
      <c r="I22" s="54"/>
      <c r="J22" s="99">
        <f t="shared" si="19"/>
        <v>0</v>
      </c>
      <c r="K22" s="313"/>
      <c r="L22" s="313"/>
      <c r="M22" s="313"/>
      <c r="N22" s="313"/>
      <c r="O22" s="313"/>
      <c r="P22" s="313"/>
      <c r="Q22" s="54"/>
      <c r="S22" s="432" t="str">
        <f t="shared" si="20"/>
        <v/>
      </c>
      <c r="T22" s="432" t="str">
        <f t="shared" si="21"/>
        <v/>
      </c>
      <c r="U22" s="432" t="str">
        <f t="shared" si="22"/>
        <v/>
      </c>
      <c r="V22" s="432" t="str">
        <f t="shared" si="23"/>
        <v/>
      </c>
      <c r="W22" s="432" t="str">
        <f t="shared" si="24"/>
        <v/>
      </c>
      <c r="X22" s="432" t="str">
        <f t="shared" si="25"/>
        <v/>
      </c>
      <c r="Y22" s="432" t="str">
        <f t="shared" si="26"/>
        <v/>
      </c>
      <c r="AA22" s="432" t="str">
        <f t="shared" si="27"/>
        <v/>
      </c>
      <c r="AB22" s="432" t="str">
        <f t="shared" si="28"/>
        <v/>
      </c>
      <c r="AC22" s="432" t="str">
        <f t="shared" si="29"/>
        <v/>
      </c>
      <c r="AD22" s="432" t="str">
        <f t="shared" si="30"/>
        <v/>
      </c>
      <c r="AE22" s="432" t="str">
        <f t="shared" si="31"/>
        <v/>
      </c>
      <c r="AF22" s="432" t="str">
        <f t="shared" si="32"/>
        <v/>
      </c>
      <c r="AG22" s="432" t="str">
        <f t="shared" si="33"/>
        <v/>
      </c>
    </row>
    <row r="23" spans="1:33" ht="18.75" customHeight="1" x14ac:dyDescent="0.15">
      <c r="A23" s="64"/>
      <c r="B23" s="65">
        <f t="shared" si="18"/>
        <v>0</v>
      </c>
      <c r="C23" s="313"/>
      <c r="D23" s="313"/>
      <c r="E23" s="313"/>
      <c r="F23" s="313"/>
      <c r="G23" s="313"/>
      <c r="H23" s="313"/>
      <c r="I23" s="54"/>
      <c r="J23" s="99">
        <f t="shared" si="19"/>
        <v>0</v>
      </c>
      <c r="K23" s="313"/>
      <c r="L23" s="313"/>
      <c r="M23" s="313"/>
      <c r="N23" s="313"/>
      <c r="O23" s="313"/>
      <c r="P23" s="313"/>
      <c r="Q23" s="54"/>
      <c r="S23" s="432" t="str">
        <f t="shared" si="20"/>
        <v/>
      </c>
      <c r="T23" s="432" t="str">
        <f t="shared" si="21"/>
        <v/>
      </c>
      <c r="U23" s="432" t="str">
        <f t="shared" si="22"/>
        <v/>
      </c>
      <c r="V23" s="432" t="str">
        <f t="shared" si="23"/>
        <v/>
      </c>
      <c r="W23" s="432" t="str">
        <f t="shared" si="24"/>
        <v/>
      </c>
      <c r="X23" s="432" t="str">
        <f t="shared" si="25"/>
        <v/>
      </c>
      <c r="Y23" s="432" t="str">
        <f t="shared" si="26"/>
        <v/>
      </c>
      <c r="AA23" s="432" t="str">
        <f t="shared" si="27"/>
        <v/>
      </c>
      <c r="AB23" s="432" t="str">
        <f t="shared" si="28"/>
        <v/>
      </c>
      <c r="AC23" s="432" t="str">
        <f t="shared" si="29"/>
        <v/>
      </c>
      <c r="AD23" s="432" t="str">
        <f t="shared" si="30"/>
        <v/>
      </c>
      <c r="AE23" s="432" t="str">
        <f t="shared" si="31"/>
        <v/>
      </c>
      <c r="AF23" s="432" t="str">
        <f t="shared" si="32"/>
        <v/>
      </c>
      <c r="AG23" s="432" t="str">
        <f t="shared" si="33"/>
        <v/>
      </c>
    </row>
    <row r="24" spans="1:33" ht="18.75" customHeight="1" x14ac:dyDescent="0.15">
      <c r="A24" s="64"/>
      <c r="B24" s="65">
        <f t="shared" si="18"/>
        <v>0</v>
      </c>
      <c r="C24" s="313"/>
      <c r="D24" s="313"/>
      <c r="E24" s="313"/>
      <c r="F24" s="313"/>
      <c r="G24" s="313"/>
      <c r="H24" s="313"/>
      <c r="I24" s="54"/>
      <c r="J24" s="99">
        <f t="shared" si="19"/>
        <v>0</v>
      </c>
      <c r="K24" s="313"/>
      <c r="L24" s="313"/>
      <c r="M24" s="313"/>
      <c r="N24" s="313"/>
      <c r="O24" s="313"/>
      <c r="P24" s="313"/>
      <c r="Q24" s="54"/>
      <c r="S24" s="432" t="str">
        <f t="shared" si="20"/>
        <v/>
      </c>
      <c r="T24" s="432" t="str">
        <f t="shared" si="21"/>
        <v/>
      </c>
      <c r="U24" s="432" t="str">
        <f t="shared" si="22"/>
        <v/>
      </c>
      <c r="V24" s="432" t="str">
        <f t="shared" si="23"/>
        <v/>
      </c>
      <c r="W24" s="432" t="str">
        <f t="shared" si="24"/>
        <v/>
      </c>
      <c r="X24" s="432" t="str">
        <f t="shared" si="25"/>
        <v/>
      </c>
      <c r="Y24" s="432" t="str">
        <f t="shared" si="26"/>
        <v/>
      </c>
      <c r="AA24" s="432" t="str">
        <f t="shared" si="27"/>
        <v/>
      </c>
      <c r="AB24" s="432" t="str">
        <f t="shared" si="28"/>
        <v/>
      </c>
      <c r="AC24" s="432" t="str">
        <f t="shared" si="29"/>
        <v/>
      </c>
      <c r="AD24" s="432" t="str">
        <f t="shared" si="30"/>
        <v/>
      </c>
      <c r="AE24" s="432" t="str">
        <f t="shared" si="31"/>
        <v/>
      </c>
      <c r="AF24" s="432" t="str">
        <f t="shared" si="32"/>
        <v/>
      </c>
      <c r="AG24" s="432" t="str">
        <f t="shared" si="33"/>
        <v/>
      </c>
    </row>
    <row r="25" spans="1:33" ht="18.75" customHeight="1" x14ac:dyDescent="0.15">
      <c r="A25" s="64"/>
      <c r="B25" s="65">
        <f t="shared" si="18"/>
        <v>0</v>
      </c>
      <c r="C25" s="313"/>
      <c r="D25" s="313"/>
      <c r="E25" s="313"/>
      <c r="F25" s="313"/>
      <c r="G25" s="313"/>
      <c r="H25" s="313"/>
      <c r="I25" s="54"/>
      <c r="J25" s="99">
        <f t="shared" si="19"/>
        <v>0</v>
      </c>
      <c r="K25" s="313"/>
      <c r="L25" s="313"/>
      <c r="M25" s="313"/>
      <c r="N25" s="313"/>
      <c r="O25" s="313"/>
      <c r="P25" s="313"/>
      <c r="Q25" s="54"/>
      <c r="S25" s="432" t="str">
        <f t="shared" si="20"/>
        <v/>
      </c>
      <c r="T25" s="432" t="str">
        <f t="shared" si="21"/>
        <v/>
      </c>
      <c r="U25" s="432" t="str">
        <f t="shared" si="22"/>
        <v/>
      </c>
      <c r="V25" s="432" t="str">
        <f t="shared" si="23"/>
        <v/>
      </c>
      <c r="W25" s="432" t="str">
        <f t="shared" si="24"/>
        <v/>
      </c>
      <c r="X25" s="432" t="str">
        <f t="shared" si="25"/>
        <v/>
      </c>
      <c r="Y25" s="432" t="str">
        <f t="shared" si="26"/>
        <v/>
      </c>
      <c r="AA25" s="432" t="str">
        <f t="shared" si="27"/>
        <v/>
      </c>
      <c r="AB25" s="432" t="str">
        <f t="shared" si="28"/>
        <v/>
      </c>
      <c r="AC25" s="432" t="str">
        <f t="shared" si="29"/>
        <v/>
      </c>
      <c r="AD25" s="432" t="str">
        <f t="shared" si="30"/>
        <v/>
      </c>
      <c r="AE25" s="432" t="str">
        <f t="shared" si="31"/>
        <v/>
      </c>
      <c r="AF25" s="432" t="str">
        <f t="shared" si="32"/>
        <v/>
      </c>
      <c r="AG25" s="432" t="str">
        <f t="shared" si="33"/>
        <v/>
      </c>
    </row>
    <row r="26" spans="1:33" ht="18.75" customHeight="1" x14ac:dyDescent="0.15">
      <c r="A26" s="64"/>
      <c r="B26" s="65">
        <f t="shared" si="18"/>
        <v>0</v>
      </c>
      <c r="C26" s="313"/>
      <c r="D26" s="313"/>
      <c r="E26" s="313"/>
      <c r="F26" s="313"/>
      <c r="G26" s="313"/>
      <c r="H26" s="313"/>
      <c r="I26" s="54"/>
      <c r="J26" s="99">
        <f t="shared" si="19"/>
        <v>0</v>
      </c>
      <c r="K26" s="313"/>
      <c r="L26" s="313"/>
      <c r="M26" s="313"/>
      <c r="N26" s="313"/>
      <c r="O26" s="313"/>
      <c r="P26" s="313"/>
      <c r="Q26" s="54"/>
      <c r="S26" s="432" t="str">
        <f t="shared" si="20"/>
        <v/>
      </c>
      <c r="T26" s="432" t="str">
        <f t="shared" si="21"/>
        <v/>
      </c>
      <c r="U26" s="432" t="str">
        <f t="shared" si="22"/>
        <v/>
      </c>
      <c r="V26" s="432" t="str">
        <f t="shared" si="23"/>
        <v/>
      </c>
      <c r="W26" s="432" t="str">
        <f t="shared" si="24"/>
        <v/>
      </c>
      <c r="X26" s="432" t="str">
        <f t="shared" si="25"/>
        <v/>
      </c>
      <c r="Y26" s="432" t="str">
        <f t="shared" si="26"/>
        <v/>
      </c>
      <c r="AA26" s="432" t="str">
        <f t="shared" si="27"/>
        <v/>
      </c>
      <c r="AB26" s="432" t="str">
        <f t="shared" si="28"/>
        <v/>
      </c>
      <c r="AC26" s="432" t="str">
        <f t="shared" si="29"/>
        <v/>
      </c>
      <c r="AD26" s="432" t="str">
        <f t="shared" si="30"/>
        <v/>
      </c>
      <c r="AE26" s="432" t="str">
        <f t="shared" si="31"/>
        <v/>
      </c>
      <c r="AF26" s="432" t="str">
        <f t="shared" si="32"/>
        <v/>
      </c>
      <c r="AG26" s="432" t="str">
        <f t="shared" si="33"/>
        <v/>
      </c>
    </row>
    <row r="27" spans="1:33" ht="18.75" customHeight="1" x14ac:dyDescent="0.15">
      <c r="A27" s="64"/>
      <c r="B27" s="65">
        <f t="shared" si="18"/>
        <v>0</v>
      </c>
      <c r="C27" s="313"/>
      <c r="D27" s="313"/>
      <c r="E27" s="313"/>
      <c r="F27" s="313"/>
      <c r="G27" s="313"/>
      <c r="H27" s="313"/>
      <c r="I27" s="54"/>
      <c r="J27" s="99">
        <f t="shared" si="19"/>
        <v>0</v>
      </c>
      <c r="K27" s="313"/>
      <c r="L27" s="313"/>
      <c r="M27" s="313"/>
      <c r="N27" s="313"/>
      <c r="O27" s="313"/>
      <c r="P27" s="313"/>
      <c r="Q27" s="54"/>
      <c r="S27" s="432" t="str">
        <f t="shared" si="20"/>
        <v/>
      </c>
      <c r="T27" s="432" t="str">
        <f t="shared" si="21"/>
        <v/>
      </c>
      <c r="U27" s="432" t="str">
        <f t="shared" si="22"/>
        <v/>
      </c>
      <c r="V27" s="432" t="str">
        <f t="shared" si="23"/>
        <v/>
      </c>
      <c r="W27" s="432" t="str">
        <f t="shared" si="24"/>
        <v/>
      </c>
      <c r="X27" s="432" t="str">
        <f t="shared" si="25"/>
        <v/>
      </c>
      <c r="Y27" s="432" t="str">
        <f t="shared" si="26"/>
        <v/>
      </c>
      <c r="AA27" s="432" t="str">
        <f t="shared" si="27"/>
        <v/>
      </c>
      <c r="AB27" s="432" t="str">
        <f t="shared" si="28"/>
        <v/>
      </c>
      <c r="AC27" s="432" t="str">
        <f t="shared" si="29"/>
        <v/>
      </c>
      <c r="AD27" s="432" t="str">
        <f t="shared" si="30"/>
        <v/>
      </c>
      <c r="AE27" s="432" t="str">
        <f t="shared" si="31"/>
        <v/>
      </c>
      <c r="AF27" s="432" t="str">
        <f t="shared" si="32"/>
        <v/>
      </c>
      <c r="AG27" s="432" t="str">
        <f t="shared" si="33"/>
        <v/>
      </c>
    </row>
    <row r="28" spans="1:33" ht="18.75" customHeight="1" x14ac:dyDescent="0.15">
      <c r="A28" s="64"/>
      <c r="B28" s="65">
        <f t="shared" si="18"/>
        <v>0</v>
      </c>
      <c r="C28" s="313"/>
      <c r="D28" s="313"/>
      <c r="E28" s="313"/>
      <c r="F28" s="313"/>
      <c r="G28" s="313"/>
      <c r="H28" s="313"/>
      <c r="I28" s="54"/>
      <c r="J28" s="99">
        <f t="shared" si="19"/>
        <v>0</v>
      </c>
      <c r="K28" s="313"/>
      <c r="L28" s="313"/>
      <c r="M28" s="313"/>
      <c r="N28" s="313"/>
      <c r="O28" s="313"/>
      <c r="P28" s="313"/>
      <c r="Q28" s="54"/>
      <c r="S28" s="432" t="str">
        <f t="shared" si="20"/>
        <v/>
      </c>
      <c r="T28" s="432" t="str">
        <f t="shared" si="21"/>
        <v/>
      </c>
      <c r="U28" s="432" t="str">
        <f t="shared" si="22"/>
        <v/>
      </c>
      <c r="V28" s="432" t="str">
        <f t="shared" si="23"/>
        <v/>
      </c>
      <c r="W28" s="432" t="str">
        <f t="shared" si="24"/>
        <v/>
      </c>
      <c r="X28" s="432" t="str">
        <f t="shared" si="25"/>
        <v/>
      </c>
      <c r="Y28" s="432" t="str">
        <f t="shared" si="26"/>
        <v/>
      </c>
      <c r="AA28" s="432" t="str">
        <f t="shared" si="27"/>
        <v/>
      </c>
      <c r="AB28" s="432" t="str">
        <f t="shared" si="28"/>
        <v/>
      </c>
      <c r="AC28" s="432" t="str">
        <f t="shared" si="29"/>
        <v/>
      </c>
      <c r="AD28" s="432" t="str">
        <f t="shared" si="30"/>
        <v/>
      </c>
      <c r="AE28" s="432" t="str">
        <f t="shared" si="31"/>
        <v/>
      </c>
      <c r="AF28" s="432" t="str">
        <f t="shared" si="32"/>
        <v/>
      </c>
      <c r="AG28" s="432" t="str">
        <f t="shared" si="33"/>
        <v/>
      </c>
    </row>
    <row r="29" spans="1:33" ht="18.75" customHeight="1" x14ac:dyDescent="0.15">
      <c r="A29" s="64"/>
      <c r="B29" s="65">
        <f t="shared" si="18"/>
        <v>0</v>
      </c>
      <c r="C29" s="313"/>
      <c r="D29" s="313"/>
      <c r="E29" s="313"/>
      <c r="F29" s="313"/>
      <c r="G29" s="313"/>
      <c r="H29" s="313"/>
      <c r="I29" s="54"/>
      <c r="J29" s="99">
        <f t="shared" si="19"/>
        <v>0</v>
      </c>
      <c r="K29" s="313"/>
      <c r="L29" s="313"/>
      <c r="M29" s="313"/>
      <c r="N29" s="313"/>
      <c r="O29" s="313"/>
      <c r="P29" s="313"/>
      <c r="Q29" s="54"/>
      <c r="S29" s="432" t="str">
        <f t="shared" si="20"/>
        <v/>
      </c>
      <c r="T29" s="432" t="str">
        <f t="shared" si="21"/>
        <v/>
      </c>
      <c r="U29" s="432" t="str">
        <f t="shared" si="22"/>
        <v/>
      </c>
      <c r="V29" s="432" t="str">
        <f t="shared" si="23"/>
        <v/>
      </c>
      <c r="W29" s="432" t="str">
        <f t="shared" si="24"/>
        <v/>
      </c>
      <c r="X29" s="432" t="str">
        <f t="shared" si="25"/>
        <v/>
      </c>
      <c r="Y29" s="432" t="str">
        <f t="shared" si="26"/>
        <v/>
      </c>
      <c r="AA29" s="432" t="str">
        <f t="shared" si="27"/>
        <v/>
      </c>
      <c r="AB29" s="432" t="str">
        <f t="shared" si="28"/>
        <v/>
      </c>
      <c r="AC29" s="432" t="str">
        <f t="shared" si="29"/>
        <v/>
      </c>
      <c r="AD29" s="432" t="str">
        <f t="shared" si="30"/>
        <v/>
      </c>
      <c r="AE29" s="432" t="str">
        <f t="shared" si="31"/>
        <v/>
      </c>
      <c r="AF29" s="432" t="str">
        <f t="shared" si="32"/>
        <v/>
      </c>
      <c r="AG29" s="432" t="str">
        <f t="shared" si="33"/>
        <v/>
      </c>
    </row>
    <row r="30" spans="1:33" ht="18.75" customHeight="1" x14ac:dyDescent="0.15">
      <c r="A30" s="64"/>
      <c r="B30" s="65">
        <f t="shared" si="18"/>
        <v>0</v>
      </c>
      <c r="C30" s="313"/>
      <c r="D30" s="313"/>
      <c r="E30" s="313"/>
      <c r="F30" s="313"/>
      <c r="G30" s="313"/>
      <c r="H30" s="313"/>
      <c r="I30" s="54"/>
      <c r="J30" s="99">
        <f t="shared" si="19"/>
        <v>0</v>
      </c>
      <c r="K30" s="313"/>
      <c r="L30" s="313"/>
      <c r="M30" s="313"/>
      <c r="N30" s="313"/>
      <c r="O30" s="313"/>
      <c r="P30" s="313"/>
      <c r="Q30" s="54"/>
      <c r="S30" s="432" t="str">
        <f t="shared" si="20"/>
        <v/>
      </c>
      <c r="T30" s="432" t="str">
        <f t="shared" si="21"/>
        <v/>
      </c>
      <c r="U30" s="432" t="str">
        <f t="shared" si="22"/>
        <v/>
      </c>
      <c r="V30" s="432" t="str">
        <f t="shared" si="23"/>
        <v/>
      </c>
      <c r="W30" s="432" t="str">
        <f t="shared" si="24"/>
        <v/>
      </c>
      <c r="X30" s="432" t="str">
        <f t="shared" si="25"/>
        <v/>
      </c>
      <c r="Y30" s="432" t="str">
        <f t="shared" si="26"/>
        <v/>
      </c>
      <c r="AA30" s="432" t="str">
        <f t="shared" si="27"/>
        <v/>
      </c>
      <c r="AB30" s="432" t="str">
        <f t="shared" si="28"/>
        <v/>
      </c>
      <c r="AC30" s="432" t="str">
        <f t="shared" si="29"/>
        <v/>
      </c>
      <c r="AD30" s="432" t="str">
        <f t="shared" si="30"/>
        <v/>
      </c>
      <c r="AE30" s="432" t="str">
        <f t="shared" si="31"/>
        <v/>
      </c>
      <c r="AF30" s="432" t="str">
        <f t="shared" si="32"/>
        <v/>
      </c>
      <c r="AG30" s="432" t="str">
        <f t="shared" si="33"/>
        <v/>
      </c>
    </row>
    <row r="31" spans="1:33" ht="18.75" customHeight="1" x14ac:dyDescent="0.15">
      <c r="A31" s="64"/>
      <c r="B31" s="65">
        <f t="shared" si="18"/>
        <v>0</v>
      </c>
      <c r="C31" s="313"/>
      <c r="D31" s="313"/>
      <c r="E31" s="313"/>
      <c r="F31" s="313"/>
      <c r="G31" s="313"/>
      <c r="H31" s="313"/>
      <c r="I31" s="54"/>
      <c r="J31" s="99">
        <f t="shared" si="19"/>
        <v>0</v>
      </c>
      <c r="K31" s="313"/>
      <c r="L31" s="313"/>
      <c r="M31" s="313"/>
      <c r="N31" s="313"/>
      <c r="O31" s="313"/>
      <c r="P31" s="313"/>
      <c r="Q31" s="54"/>
      <c r="S31" s="432" t="str">
        <f t="shared" si="20"/>
        <v/>
      </c>
      <c r="T31" s="432" t="str">
        <f t="shared" si="21"/>
        <v/>
      </c>
      <c r="U31" s="432" t="str">
        <f t="shared" si="22"/>
        <v/>
      </c>
      <c r="V31" s="432" t="str">
        <f t="shared" si="23"/>
        <v/>
      </c>
      <c r="W31" s="432" t="str">
        <f t="shared" si="24"/>
        <v/>
      </c>
      <c r="X31" s="432" t="str">
        <f t="shared" si="25"/>
        <v/>
      </c>
      <c r="Y31" s="432" t="str">
        <f t="shared" si="26"/>
        <v/>
      </c>
      <c r="AA31" s="432" t="str">
        <f t="shared" si="27"/>
        <v/>
      </c>
      <c r="AB31" s="432" t="str">
        <f t="shared" si="28"/>
        <v/>
      </c>
      <c r="AC31" s="432" t="str">
        <f t="shared" si="29"/>
        <v/>
      </c>
      <c r="AD31" s="432" t="str">
        <f t="shared" si="30"/>
        <v/>
      </c>
      <c r="AE31" s="432" t="str">
        <f t="shared" si="31"/>
        <v/>
      </c>
      <c r="AF31" s="432" t="str">
        <f t="shared" si="32"/>
        <v/>
      </c>
      <c r="AG31" s="432" t="str">
        <f t="shared" si="33"/>
        <v/>
      </c>
    </row>
    <row r="32" spans="1:33" ht="18.75" customHeight="1" x14ac:dyDescent="0.15">
      <c r="A32" s="64"/>
      <c r="B32" s="65">
        <f t="shared" si="18"/>
        <v>0</v>
      </c>
      <c r="C32" s="313"/>
      <c r="D32" s="313"/>
      <c r="E32" s="313"/>
      <c r="F32" s="313"/>
      <c r="G32" s="313"/>
      <c r="H32" s="313"/>
      <c r="I32" s="54"/>
      <c r="J32" s="99">
        <f t="shared" si="19"/>
        <v>0</v>
      </c>
      <c r="K32" s="313"/>
      <c r="L32" s="313"/>
      <c r="M32" s="313"/>
      <c r="N32" s="313"/>
      <c r="O32" s="313"/>
      <c r="P32" s="313"/>
      <c r="Q32" s="54"/>
      <c r="S32" s="432" t="str">
        <f t="shared" si="20"/>
        <v/>
      </c>
      <c r="T32" s="432" t="str">
        <f t="shared" si="21"/>
        <v/>
      </c>
      <c r="U32" s="432" t="str">
        <f t="shared" si="22"/>
        <v/>
      </c>
      <c r="V32" s="432" t="str">
        <f t="shared" si="23"/>
        <v/>
      </c>
      <c r="W32" s="432" t="str">
        <f t="shared" si="24"/>
        <v/>
      </c>
      <c r="X32" s="432" t="str">
        <f t="shared" si="25"/>
        <v/>
      </c>
      <c r="Y32" s="432" t="str">
        <f t="shared" si="26"/>
        <v/>
      </c>
      <c r="AA32" s="432" t="str">
        <f t="shared" si="27"/>
        <v/>
      </c>
      <c r="AB32" s="432" t="str">
        <f t="shared" si="28"/>
        <v/>
      </c>
      <c r="AC32" s="432" t="str">
        <f t="shared" si="29"/>
        <v/>
      </c>
      <c r="AD32" s="432" t="str">
        <f t="shared" si="30"/>
        <v/>
      </c>
      <c r="AE32" s="432" t="str">
        <f t="shared" si="31"/>
        <v/>
      </c>
      <c r="AF32" s="432" t="str">
        <f t="shared" si="32"/>
        <v/>
      </c>
      <c r="AG32" s="432" t="str">
        <f t="shared" si="33"/>
        <v/>
      </c>
    </row>
    <row r="33" spans="1:33" ht="18.75" customHeight="1" x14ac:dyDescent="0.15">
      <c r="A33" s="64"/>
      <c r="B33" s="65">
        <f t="shared" si="18"/>
        <v>0</v>
      </c>
      <c r="C33" s="313"/>
      <c r="D33" s="313"/>
      <c r="E33" s="313"/>
      <c r="F33" s="313"/>
      <c r="G33" s="313"/>
      <c r="H33" s="313"/>
      <c r="I33" s="54"/>
      <c r="J33" s="99">
        <f t="shared" si="19"/>
        <v>0</v>
      </c>
      <c r="K33" s="313"/>
      <c r="L33" s="313"/>
      <c r="M33" s="313"/>
      <c r="N33" s="313"/>
      <c r="O33" s="313"/>
      <c r="P33" s="313"/>
      <c r="Q33" s="54"/>
      <c r="S33" s="432" t="str">
        <f t="shared" si="20"/>
        <v/>
      </c>
      <c r="T33" s="432" t="str">
        <f t="shared" si="21"/>
        <v/>
      </c>
      <c r="U33" s="432" t="str">
        <f t="shared" si="22"/>
        <v/>
      </c>
      <c r="V33" s="432" t="str">
        <f t="shared" si="23"/>
        <v/>
      </c>
      <c r="W33" s="432" t="str">
        <f t="shared" si="24"/>
        <v/>
      </c>
      <c r="X33" s="432" t="str">
        <f t="shared" si="25"/>
        <v/>
      </c>
      <c r="Y33" s="432" t="str">
        <f t="shared" si="26"/>
        <v/>
      </c>
      <c r="AA33" s="432" t="str">
        <f t="shared" si="27"/>
        <v/>
      </c>
      <c r="AB33" s="432" t="str">
        <f t="shared" si="28"/>
        <v/>
      </c>
      <c r="AC33" s="432" t="str">
        <f t="shared" si="29"/>
        <v/>
      </c>
      <c r="AD33" s="432" t="str">
        <f t="shared" si="30"/>
        <v/>
      </c>
      <c r="AE33" s="432" t="str">
        <f t="shared" si="31"/>
        <v/>
      </c>
      <c r="AF33" s="432" t="str">
        <f t="shared" si="32"/>
        <v/>
      </c>
      <c r="AG33" s="432" t="str">
        <f t="shared" si="33"/>
        <v/>
      </c>
    </row>
    <row r="34" spans="1:33" ht="18.75" customHeight="1" x14ac:dyDescent="0.15">
      <c r="A34" s="64"/>
      <c r="B34" s="65">
        <f t="shared" si="18"/>
        <v>0</v>
      </c>
      <c r="C34" s="313"/>
      <c r="D34" s="313"/>
      <c r="E34" s="313"/>
      <c r="F34" s="313"/>
      <c r="G34" s="313"/>
      <c r="H34" s="313"/>
      <c r="I34" s="54"/>
      <c r="J34" s="99">
        <f t="shared" si="19"/>
        <v>0</v>
      </c>
      <c r="K34" s="313"/>
      <c r="L34" s="313"/>
      <c r="M34" s="313"/>
      <c r="N34" s="313"/>
      <c r="O34" s="313"/>
      <c r="P34" s="313"/>
      <c r="Q34" s="54"/>
      <c r="S34" s="432" t="str">
        <f t="shared" si="20"/>
        <v/>
      </c>
      <c r="T34" s="432" t="str">
        <f t="shared" si="21"/>
        <v/>
      </c>
      <c r="U34" s="432" t="str">
        <f t="shared" si="22"/>
        <v/>
      </c>
      <c r="V34" s="432" t="str">
        <f t="shared" si="23"/>
        <v/>
      </c>
      <c r="W34" s="432" t="str">
        <f t="shared" si="24"/>
        <v/>
      </c>
      <c r="X34" s="432" t="str">
        <f t="shared" si="25"/>
        <v/>
      </c>
      <c r="Y34" s="432" t="str">
        <f t="shared" si="26"/>
        <v/>
      </c>
      <c r="AA34" s="432" t="str">
        <f t="shared" si="27"/>
        <v/>
      </c>
      <c r="AB34" s="432" t="str">
        <f t="shared" si="28"/>
        <v/>
      </c>
      <c r="AC34" s="432" t="str">
        <f t="shared" si="29"/>
        <v/>
      </c>
      <c r="AD34" s="432" t="str">
        <f t="shared" si="30"/>
        <v/>
      </c>
      <c r="AE34" s="432" t="str">
        <f t="shared" si="31"/>
        <v/>
      </c>
      <c r="AF34" s="432" t="str">
        <f t="shared" si="32"/>
        <v/>
      </c>
      <c r="AG34" s="432" t="str">
        <f t="shared" si="33"/>
        <v/>
      </c>
    </row>
    <row r="35" spans="1:33" ht="18.75" customHeight="1" x14ac:dyDescent="0.15">
      <c r="A35" s="64"/>
      <c r="B35" s="65">
        <f t="shared" si="18"/>
        <v>0</v>
      </c>
      <c r="C35" s="313"/>
      <c r="D35" s="313"/>
      <c r="E35" s="313"/>
      <c r="F35" s="313"/>
      <c r="G35" s="313"/>
      <c r="H35" s="313"/>
      <c r="I35" s="54"/>
      <c r="J35" s="99">
        <f t="shared" si="19"/>
        <v>0</v>
      </c>
      <c r="K35" s="313"/>
      <c r="L35" s="313"/>
      <c r="M35" s="313"/>
      <c r="N35" s="313"/>
      <c r="O35" s="313"/>
      <c r="P35" s="313"/>
      <c r="Q35" s="54"/>
      <c r="S35" s="432" t="str">
        <f t="shared" si="20"/>
        <v/>
      </c>
      <c r="T35" s="432" t="str">
        <f t="shared" si="21"/>
        <v/>
      </c>
      <c r="U35" s="432" t="str">
        <f t="shared" si="22"/>
        <v/>
      </c>
      <c r="V35" s="432" t="str">
        <f t="shared" si="23"/>
        <v/>
      </c>
      <c r="W35" s="432" t="str">
        <f t="shared" si="24"/>
        <v/>
      </c>
      <c r="X35" s="432" t="str">
        <f t="shared" si="25"/>
        <v/>
      </c>
      <c r="Y35" s="432" t="str">
        <f t="shared" si="26"/>
        <v/>
      </c>
      <c r="AA35" s="432" t="str">
        <f t="shared" si="27"/>
        <v/>
      </c>
      <c r="AB35" s="432" t="str">
        <f t="shared" si="28"/>
        <v/>
      </c>
      <c r="AC35" s="432" t="str">
        <f t="shared" si="29"/>
        <v/>
      </c>
      <c r="AD35" s="432" t="str">
        <f t="shared" si="30"/>
        <v/>
      </c>
      <c r="AE35" s="432" t="str">
        <f t="shared" si="31"/>
        <v/>
      </c>
      <c r="AF35" s="432" t="str">
        <f t="shared" si="32"/>
        <v/>
      </c>
      <c r="AG35" s="432" t="str">
        <f t="shared" si="33"/>
        <v/>
      </c>
    </row>
    <row r="36" spans="1:33" ht="18.75" customHeight="1" thickBot="1" x14ac:dyDescent="0.2">
      <c r="A36" s="66"/>
      <c r="B36" s="172">
        <f t="shared" si="18"/>
        <v>0</v>
      </c>
      <c r="C36" s="42"/>
      <c r="D36" s="42"/>
      <c r="E36" s="42"/>
      <c r="F36" s="42"/>
      <c r="G36" s="42"/>
      <c r="H36" s="42"/>
      <c r="I36" s="51"/>
      <c r="J36" s="192">
        <f t="shared" si="19"/>
        <v>0</v>
      </c>
      <c r="K36" s="42"/>
      <c r="L36" s="42"/>
      <c r="M36" s="42"/>
      <c r="N36" s="42"/>
      <c r="O36" s="42"/>
      <c r="P36" s="42"/>
      <c r="Q36" s="51"/>
      <c r="S36" s="432" t="str">
        <f t="shared" si="20"/>
        <v/>
      </c>
      <c r="T36" s="432" t="str">
        <f t="shared" si="21"/>
        <v/>
      </c>
      <c r="U36" s="432" t="str">
        <f t="shared" si="22"/>
        <v/>
      </c>
      <c r="V36" s="432" t="str">
        <f t="shared" si="23"/>
        <v/>
      </c>
      <c r="W36" s="432" t="str">
        <f t="shared" si="24"/>
        <v/>
      </c>
      <c r="X36" s="432" t="str">
        <f t="shared" si="25"/>
        <v/>
      </c>
      <c r="Y36" s="432" t="str">
        <f t="shared" si="26"/>
        <v/>
      </c>
      <c r="AA36" s="432" t="str">
        <f t="shared" si="27"/>
        <v/>
      </c>
      <c r="AB36" s="432" t="str">
        <f t="shared" si="28"/>
        <v/>
      </c>
      <c r="AC36" s="432" t="str">
        <f t="shared" si="29"/>
        <v/>
      </c>
      <c r="AD36" s="432" t="str">
        <f t="shared" si="30"/>
        <v/>
      </c>
      <c r="AE36" s="432" t="str">
        <f t="shared" si="31"/>
        <v/>
      </c>
      <c r="AF36" s="432" t="str">
        <f t="shared" si="32"/>
        <v/>
      </c>
      <c r="AG36" s="432" t="str">
        <f t="shared" si="33"/>
        <v/>
      </c>
    </row>
    <row r="38" spans="1:33" ht="33" customHeight="1" thickBot="1" x14ac:dyDescent="0.2">
      <c r="A38" s="595" t="s">
        <v>37</v>
      </c>
      <c r="B38" s="595"/>
      <c r="C38" s="595"/>
      <c r="D38" s="595"/>
      <c r="E38" s="595"/>
      <c r="F38" s="595"/>
      <c r="L38" s="542" t="s">
        <v>137</v>
      </c>
      <c r="M38" s="542"/>
    </row>
    <row r="39" spans="1:33" ht="18.75" customHeight="1" x14ac:dyDescent="0.15">
      <c r="A39" s="552" t="s">
        <v>224</v>
      </c>
      <c r="B39" s="550" t="s">
        <v>104</v>
      </c>
      <c r="C39" s="550"/>
      <c r="D39" s="550"/>
      <c r="E39" s="550" t="s">
        <v>73</v>
      </c>
      <c r="F39" s="550"/>
      <c r="G39" s="550"/>
      <c r="H39" s="550" t="s">
        <v>161</v>
      </c>
      <c r="I39" s="550"/>
      <c r="J39" s="550"/>
      <c r="K39" s="550" t="s">
        <v>129</v>
      </c>
      <c r="L39" s="550"/>
      <c r="M39" s="551"/>
    </row>
    <row r="40" spans="1:33" ht="18.75" customHeight="1" thickBot="1" x14ac:dyDescent="0.2">
      <c r="A40" s="553"/>
      <c r="B40" s="327" t="s">
        <v>240</v>
      </c>
      <c r="C40" s="327" t="s">
        <v>241</v>
      </c>
      <c r="D40" s="327" t="s">
        <v>243</v>
      </c>
      <c r="E40" s="327" t="s">
        <v>240</v>
      </c>
      <c r="F40" s="327" t="s">
        <v>241</v>
      </c>
      <c r="G40" s="327" t="s">
        <v>243</v>
      </c>
      <c r="H40" s="327" t="s">
        <v>240</v>
      </c>
      <c r="I40" s="327" t="s">
        <v>241</v>
      </c>
      <c r="J40" s="327" t="s">
        <v>243</v>
      </c>
      <c r="K40" s="327" t="s">
        <v>240</v>
      </c>
      <c r="L40" s="327" t="s">
        <v>241</v>
      </c>
      <c r="M40" s="328" t="s">
        <v>243</v>
      </c>
      <c r="S40" s="432" t="s">
        <v>358</v>
      </c>
    </row>
    <row r="41" spans="1:33" ht="18.75" customHeight="1" thickTop="1" x14ac:dyDescent="0.15">
      <c r="A41" s="61" t="s">
        <v>243</v>
      </c>
      <c r="B41" s="62">
        <f>SUM(B42:B71)</f>
        <v>13</v>
      </c>
      <c r="C41" s="62">
        <f>SUM(C42:C71)</f>
        <v>8</v>
      </c>
      <c r="D41" s="62">
        <f t="shared" ref="D41:D55" si="34">SUM(B41:C41)</f>
        <v>21</v>
      </c>
      <c r="E41" s="62">
        <f>SUM(E42:E71)</f>
        <v>0</v>
      </c>
      <c r="F41" s="62">
        <f>SUM(F42:F71)</f>
        <v>0</v>
      </c>
      <c r="G41" s="62">
        <f t="shared" ref="G41:G55" si="35">SUM(E41:F41)</f>
        <v>0</v>
      </c>
      <c r="H41" s="62">
        <f>SUM(H42:H71)</f>
        <v>8</v>
      </c>
      <c r="I41" s="62">
        <f>SUM(I42:I71)</f>
        <v>5</v>
      </c>
      <c r="J41" s="62">
        <f t="shared" ref="J41:J55" si="36">SUM(H41:I41)</f>
        <v>13</v>
      </c>
      <c r="K41" s="62">
        <f>SUM(K42:K71)</f>
        <v>5</v>
      </c>
      <c r="L41" s="62">
        <f>SUM(L42:L71)</f>
        <v>3</v>
      </c>
      <c r="M41" s="63">
        <f t="shared" ref="M41:M55" si="37">SUM(K41:L41)</f>
        <v>8</v>
      </c>
      <c r="N41" s="13"/>
      <c r="S41" s="432" t="str">
        <f t="shared" ref="S41:S71" si="38">IF(J6=D41,"","오류")</f>
        <v/>
      </c>
    </row>
    <row r="42" spans="1:33" ht="18.75" customHeight="1" x14ac:dyDescent="0.15">
      <c r="A42" s="64" t="s">
        <v>395</v>
      </c>
      <c r="B42" s="65">
        <f t="shared" ref="B42:B55" si="39">SUM(E42,H42,K42)</f>
        <v>1</v>
      </c>
      <c r="C42" s="65">
        <f t="shared" ref="C42:C55" si="40">SUM(F42,I42,L42)</f>
        <v>1</v>
      </c>
      <c r="D42" s="67">
        <f t="shared" si="34"/>
        <v>2</v>
      </c>
      <c r="E42" s="312">
        <v>0</v>
      </c>
      <c r="F42" s="312">
        <v>0</v>
      </c>
      <c r="G42" s="67">
        <f t="shared" si="35"/>
        <v>0</v>
      </c>
      <c r="H42" s="312">
        <v>0</v>
      </c>
      <c r="I42" s="312">
        <v>0</v>
      </c>
      <c r="J42" s="67">
        <f t="shared" si="36"/>
        <v>0</v>
      </c>
      <c r="K42" s="312">
        <v>1</v>
      </c>
      <c r="L42" s="312">
        <v>1</v>
      </c>
      <c r="M42" s="68">
        <f t="shared" si="37"/>
        <v>2</v>
      </c>
      <c r="N42" s="13"/>
      <c r="S42" s="432" t="str">
        <f t="shared" si="38"/>
        <v/>
      </c>
    </row>
    <row r="43" spans="1:33" ht="18.75" customHeight="1" x14ac:dyDescent="0.15">
      <c r="A43" s="64" t="s">
        <v>396</v>
      </c>
      <c r="B43" s="65">
        <f t="shared" si="39"/>
        <v>0</v>
      </c>
      <c r="C43" s="65">
        <f t="shared" si="40"/>
        <v>0</v>
      </c>
      <c r="D43" s="67">
        <f t="shared" si="34"/>
        <v>0</v>
      </c>
      <c r="E43" s="313">
        <v>0</v>
      </c>
      <c r="F43" s="313">
        <v>0</v>
      </c>
      <c r="G43" s="67">
        <f t="shared" si="35"/>
        <v>0</v>
      </c>
      <c r="H43" s="313">
        <v>0</v>
      </c>
      <c r="I43" s="313">
        <v>0</v>
      </c>
      <c r="J43" s="67">
        <f t="shared" si="36"/>
        <v>0</v>
      </c>
      <c r="K43" s="313">
        <v>0</v>
      </c>
      <c r="L43" s="313">
        <v>0</v>
      </c>
      <c r="M43" s="68">
        <f t="shared" si="37"/>
        <v>0</v>
      </c>
      <c r="N43" s="13"/>
      <c r="S43" s="432" t="str">
        <f t="shared" si="38"/>
        <v/>
      </c>
    </row>
    <row r="44" spans="1:33" ht="18.75" customHeight="1" x14ac:dyDescent="0.15">
      <c r="A44" s="64" t="s">
        <v>397</v>
      </c>
      <c r="B44" s="65">
        <f t="shared" si="39"/>
        <v>0</v>
      </c>
      <c r="C44" s="65">
        <f t="shared" si="40"/>
        <v>0</v>
      </c>
      <c r="D44" s="67">
        <f t="shared" si="34"/>
        <v>0</v>
      </c>
      <c r="E44" s="313">
        <v>0</v>
      </c>
      <c r="F44" s="313">
        <v>0</v>
      </c>
      <c r="G44" s="67">
        <f t="shared" si="35"/>
        <v>0</v>
      </c>
      <c r="H44" s="313">
        <v>0</v>
      </c>
      <c r="I44" s="313">
        <v>0</v>
      </c>
      <c r="J44" s="67">
        <f t="shared" si="36"/>
        <v>0</v>
      </c>
      <c r="K44" s="313">
        <v>0</v>
      </c>
      <c r="L44" s="313">
        <v>0</v>
      </c>
      <c r="M44" s="68">
        <f t="shared" si="37"/>
        <v>0</v>
      </c>
      <c r="N44" s="13"/>
      <c r="S44" s="432" t="str">
        <f t="shared" si="38"/>
        <v/>
      </c>
    </row>
    <row r="45" spans="1:33" ht="18.75" customHeight="1" x14ac:dyDescent="0.15">
      <c r="A45" s="64" t="s">
        <v>398</v>
      </c>
      <c r="B45" s="65">
        <f t="shared" si="39"/>
        <v>0</v>
      </c>
      <c r="C45" s="65">
        <f t="shared" si="40"/>
        <v>0</v>
      </c>
      <c r="D45" s="67">
        <f t="shared" si="34"/>
        <v>0</v>
      </c>
      <c r="E45" s="313">
        <v>0</v>
      </c>
      <c r="F45" s="313">
        <v>0</v>
      </c>
      <c r="G45" s="67">
        <f t="shared" si="35"/>
        <v>0</v>
      </c>
      <c r="H45" s="313">
        <v>0</v>
      </c>
      <c r="I45" s="313">
        <v>0</v>
      </c>
      <c r="J45" s="67">
        <f t="shared" si="36"/>
        <v>0</v>
      </c>
      <c r="K45" s="313">
        <v>0</v>
      </c>
      <c r="L45" s="313">
        <v>0</v>
      </c>
      <c r="M45" s="68">
        <f t="shared" si="37"/>
        <v>0</v>
      </c>
      <c r="N45" s="13"/>
      <c r="S45" s="432" t="str">
        <f t="shared" si="38"/>
        <v/>
      </c>
    </row>
    <row r="46" spans="1:33" ht="18.75" customHeight="1" x14ac:dyDescent="0.15">
      <c r="A46" s="64" t="s">
        <v>399</v>
      </c>
      <c r="B46" s="65">
        <f t="shared" si="39"/>
        <v>0</v>
      </c>
      <c r="C46" s="65">
        <f t="shared" si="40"/>
        <v>0</v>
      </c>
      <c r="D46" s="67">
        <f t="shared" si="34"/>
        <v>0</v>
      </c>
      <c r="E46" s="313">
        <v>0</v>
      </c>
      <c r="F46" s="313">
        <v>0</v>
      </c>
      <c r="G46" s="67">
        <f t="shared" si="35"/>
        <v>0</v>
      </c>
      <c r="H46" s="313">
        <v>0</v>
      </c>
      <c r="I46" s="313">
        <v>0</v>
      </c>
      <c r="J46" s="67">
        <f t="shared" si="36"/>
        <v>0</v>
      </c>
      <c r="K46" s="313">
        <v>0</v>
      </c>
      <c r="L46" s="313">
        <v>0</v>
      </c>
      <c r="M46" s="68">
        <f t="shared" si="37"/>
        <v>0</v>
      </c>
      <c r="N46" s="13"/>
      <c r="S46" s="432" t="str">
        <f t="shared" si="38"/>
        <v/>
      </c>
    </row>
    <row r="47" spans="1:33" ht="18.75" customHeight="1" x14ac:dyDescent="0.15">
      <c r="A47" s="64" t="s">
        <v>400</v>
      </c>
      <c r="B47" s="65">
        <f t="shared" si="39"/>
        <v>1</v>
      </c>
      <c r="C47" s="65">
        <f t="shared" si="40"/>
        <v>2</v>
      </c>
      <c r="D47" s="67">
        <f t="shared" si="34"/>
        <v>3</v>
      </c>
      <c r="E47" s="313">
        <v>0</v>
      </c>
      <c r="F47" s="313">
        <v>0</v>
      </c>
      <c r="G47" s="67">
        <f t="shared" si="35"/>
        <v>0</v>
      </c>
      <c r="H47" s="313">
        <v>0</v>
      </c>
      <c r="I47" s="313">
        <v>1</v>
      </c>
      <c r="J47" s="67">
        <f t="shared" si="36"/>
        <v>1</v>
      </c>
      <c r="K47" s="313">
        <v>1</v>
      </c>
      <c r="L47" s="313">
        <v>1</v>
      </c>
      <c r="M47" s="68">
        <f t="shared" si="37"/>
        <v>2</v>
      </c>
      <c r="N47" s="13"/>
      <c r="S47" s="432" t="str">
        <f t="shared" si="38"/>
        <v/>
      </c>
    </row>
    <row r="48" spans="1:33" ht="18.75" customHeight="1" x14ac:dyDescent="0.15">
      <c r="A48" s="64" t="s">
        <v>401</v>
      </c>
      <c r="B48" s="65">
        <f t="shared" si="39"/>
        <v>0</v>
      </c>
      <c r="C48" s="65">
        <f t="shared" si="40"/>
        <v>0</v>
      </c>
      <c r="D48" s="67">
        <f t="shared" si="34"/>
        <v>0</v>
      </c>
      <c r="E48" s="313">
        <v>0</v>
      </c>
      <c r="F48" s="313">
        <v>0</v>
      </c>
      <c r="G48" s="67">
        <f t="shared" si="35"/>
        <v>0</v>
      </c>
      <c r="H48" s="313">
        <v>0</v>
      </c>
      <c r="I48" s="313">
        <v>0</v>
      </c>
      <c r="J48" s="67">
        <f t="shared" si="36"/>
        <v>0</v>
      </c>
      <c r="K48" s="313">
        <v>0</v>
      </c>
      <c r="L48" s="313">
        <v>0</v>
      </c>
      <c r="M48" s="68">
        <f t="shared" si="37"/>
        <v>0</v>
      </c>
      <c r="N48" s="13"/>
      <c r="S48" s="432" t="str">
        <f t="shared" si="38"/>
        <v/>
      </c>
    </row>
    <row r="49" spans="1:19" ht="18.75" customHeight="1" x14ac:dyDescent="0.15">
      <c r="A49" s="64" t="s">
        <v>402</v>
      </c>
      <c r="B49" s="65">
        <f t="shared" si="39"/>
        <v>0</v>
      </c>
      <c r="C49" s="65">
        <f t="shared" si="40"/>
        <v>0</v>
      </c>
      <c r="D49" s="67">
        <f t="shared" si="34"/>
        <v>0</v>
      </c>
      <c r="E49" s="313">
        <v>0</v>
      </c>
      <c r="F49" s="313">
        <v>0</v>
      </c>
      <c r="G49" s="67">
        <f t="shared" si="35"/>
        <v>0</v>
      </c>
      <c r="H49" s="313">
        <v>0</v>
      </c>
      <c r="I49" s="313">
        <v>0</v>
      </c>
      <c r="J49" s="67">
        <f t="shared" si="36"/>
        <v>0</v>
      </c>
      <c r="K49" s="313">
        <v>0</v>
      </c>
      <c r="L49" s="313">
        <v>0</v>
      </c>
      <c r="M49" s="68">
        <f t="shared" si="37"/>
        <v>0</v>
      </c>
      <c r="N49" s="13"/>
      <c r="S49" s="432" t="str">
        <f t="shared" si="38"/>
        <v/>
      </c>
    </row>
    <row r="50" spans="1:19" ht="18.75" customHeight="1" x14ac:dyDescent="0.15">
      <c r="A50" s="64" t="s">
        <v>403</v>
      </c>
      <c r="B50" s="65">
        <f t="shared" si="39"/>
        <v>3</v>
      </c>
      <c r="C50" s="65">
        <f t="shared" si="40"/>
        <v>1</v>
      </c>
      <c r="D50" s="67">
        <f t="shared" si="34"/>
        <v>4</v>
      </c>
      <c r="E50" s="313">
        <v>0</v>
      </c>
      <c r="F50" s="313">
        <v>0</v>
      </c>
      <c r="G50" s="67">
        <f t="shared" si="35"/>
        <v>0</v>
      </c>
      <c r="H50" s="313">
        <v>0</v>
      </c>
      <c r="I50" s="313">
        <v>0</v>
      </c>
      <c r="J50" s="67">
        <f t="shared" si="36"/>
        <v>0</v>
      </c>
      <c r="K50" s="313">
        <v>3</v>
      </c>
      <c r="L50" s="313">
        <v>1</v>
      </c>
      <c r="M50" s="68">
        <f t="shared" si="37"/>
        <v>4</v>
      </c>
      <c r="N50" s="13"/>
      <c r="S50" s="432" t="str">
        <f t="shared" si="38"/>
        <v/>
      </c>
    </row>
    <row r="51" spans="1:19" ht="18.75" customHeight="1" x14ac:dyDescent="0.15">
      <c r="A51" s="64" t="s">
        <v>404</v>
      </c>
      <c r="B51" s="65">
        <f t="shared" si="39"/>
        <v>6</v>
      </c>
      <c r="C51" s="65">
        <f t="shared" si="40"/>
        <v>3</v>
      </c>
      <c r="D51" s="67">
        <f t="shared" si="34"/>
        <v>9</v>
      </c>
      <c r="E51" s="313">
        <v>0</v>
      </c>
      <c r="F51" s="313">
        <v>0</v>
      </c>
      <c r="G51" s="67">
        <f t="shared" si="35"/>
        <v>0</v>
      </c>
      <c r="H51" s="313">
        <v>6</v>
      </c>
      <c r="I51" s="313">
        <v>3</v>
      </c>
      <c r="J51" s="67">
        <f t="shared" si="36"/>
        <v>9</v>
      </c>
      <c r="K51" s="313">
        <v>0</v>
      </c>
      <c r="L51" s="313">
        <v>0</v>
      </c>
      <c r="M51" s="68">
        <f t="shared" si="37"/>
        <v>0</v>
      </c>
      <c r="N51" s="13"/>
      <c r="S51" s="432" t="str">
        <f t="shared" si="38"/>
        <v/>
      </c>
    </row>
    <row r="52" spans="1:19" ht="18.75" customHeight="1" x14ac:dyDescent="0.15">
      <c r="A52" s="64" t="s">
        <v>405</v>
      </c>
      <c r="B52" s="65">
        <f t="shared" si="39"/>
        <v>2</v>
      </c>
      <c r="C52" s="65">
        <f t="shared" si="40"/>
        <v>1</v>
      </c>
      <c r="D52" s="67">
        <f t="shared" si="34"/>
        <v>3</v>
      </c>
      <c r="E52" s="313">
        <v>0</v>
      </c>
      <c r="F52" s="313">
        <v>0</v>
      </c>
      <c r="G52" s="67">
        <f t="shared" si="35"/>
        <v>0</v>
      </c>
      <c r="H52" s="313">
        <v>2</v>
      </c>
      <c r="I52" s="313">
        <v>1</v>
      </c>
      <c r="J52" s="67">
        <f t="shared" si="36"/>
        <v>3</v>
      </c>
      <c r="K52" s="313">
        <v>0</v>
      </c>
      <c r="L52" s="313">
        <v>0</v>
      </c>
      <c r="M52" s="68">
        <f t="shared" si="37"/>
        <v>0</v>
      </c>
      <c r="N52" s="13"/>
      <c r="S52" s="432" t="str">
        <f t="shared" si="38"/>
        <v/>
      </c>
    </row>
    <row r="53" spans="1:19" ht="18.75" customHeight="1" x14ac:dyDescent="0.15">
      <c r="A53" s="64"/>
      <c r="B53" s="65">
        <f t="shared" si="39"/>
        <v>0</v>
      </c>
      <c r="C53" s="65">
        <f t="shared" si="40"/>
        <v>0</v>
      </c>
      <c r="D53" s="67">
        <f t="shared" si="34"/>
        <v>0</v>
      </c>
      <c r="E53" s="313"/>
      <c r="F53" s="313"/>
      <c r="G53" s="67">
        <f t="shared" si="35"/>
        <v>0</v>
      </c>
      <c r="H53" s="313"/>
      <c r="I53" s="313"/>
      <c r="J53" s="67">
        <f t="shared" si="36"/>
        <v>0</v>
      </c>
      <c r="K53" s="313"/>
      <c r="L53" s="313"/>
      <c r="M53" s="68">
        <f t="shared" si="37"/>
        <v>0</v>
      </c>
      <c r="N53" s="13"/>
      <c r="S53" s="432" t="str">
        <f t="shared" si="38"/>
        <v/>
      </c>
    </row>
    <row r="54" spans="1:19" ht="18.75" customHeight="1" x14ac:dyDescent="0.15">
      <c r="A54" s="64"/>
      <c r="B54" s="65">
        <f t="shared" si="39"/>
        <v>0</v>
      </c>
      <c r="C54" s="65">
        <f t="shared" si="40"/>
        <v>0</v>
      </c>
      <c r="D54" s="67">
        <f t="shared" si="34"/>
        <v>0</v>
      </c>
      <c r="E54" s="313"/>
      <c r="F54" s="313"/>
      <c r="G54" s="67">
        <f t="shared" si="35"/>
        <v>0</v>
      </c>
      <c r="H54" s="313"/>
      <c r="I54" s="313"/>
      <c r="J54" s="67">
        <f t="shared" si="36"/>
        <v>0</v>
      </c>
      <c r="K54" s="313"/>
      <c r="L54" s="313"/>
      <c r="M54" s="68">
        <f t="shared" si="37"/>
        <v>0</v>
      </c>
      <c r="N54" s="13"/>
      <c r="S54" s="432" t="str">
        <f t="shared" si="38"/>
        <v/>
      </c>
    </row>
    <row r="55" spans="1:19" ht="18.75" customHeight="1" x14ac:dyDescent="0.15">
      <c r="A55" s="64"/>
      <c r="B55" s="65">
        <f t="shared" si="39"/>
        <v>0</v>
      </c>
      <c r="C55" s="65">
        <f t="shared" si="40"/>
        <v>0</v>
      </c>
      <c r="D55" s="67">
        <f t="shared" si="34"/>
        <v>0</v>
      </c>
      <c r="E55" s="313"/>
      <c r="F55" s="313"/>
      <c r="G55" s="67">
        <f t="shared" si="35"/>
        <v>0</v>
      </c>
      <c r="H55" s="313"/>
      <c r="I55" s="313"/>
      <c r="J55" s="67">
        <f t="shared" si="36"/>
        <v>0</v>
      </c>
      <c r="K55" s="313"/>
      <c r="L55" s="313"/>
      <c r="M55" s="68">
        <f t="shared" si="37"/>
        <v>0</v>
      </c>
      <c r="N55" s="13"/>
      <c r="S55" s="432" t="str">
        <f t="shared" si="38"/>
        <v/>
      </c>
    </row>
    <row r="56" spans="1:19" ht="18.75" customHeight="1" x14ac:dyDescent="0.15">
      <c r="A56" s="64"/>
      <c r="B56" s="65">
        <f t="shared" ref="B56:B71" si="41">SUM(E56,H56,K56)</f>
        <v>0</v>
      </c>
      <c r="C56" s="65">
        <f t="shared" ref="C56:C71" si="42">SUM(F56,I56,L56)</f>
        <v>0</v>
      </c>
      <c r="D56" s="67">
        <f t="shared" ref="D56:D71" si="43">SUM(B56:C56)</f>
        <v>0</v>
      </c>
      <c r="E56" s="313"/>
      <c r="F56" s="313"/>
      <c r="G56" s="67">
        <f t="shared" ref="G56:G71" si="44">SUM(E56:F56)</f>
        <v>0</v>
      </c>
      <c r="H56" s="313"/>
      <c r="I56" s="313"/>
      <c r="J56" s="67">
        <f t="shared" ref="J56:J71" si="45">SUM(H56:I56)</f>
        <v>0</v>
      </c>
      <c r="K56" s="313"/>
      <c r="L56" s="313"/>
      <c r="M56" s="68">
        <f t="shared" ref="M56:M71" si="46">SUM(K56:L56)</f>
        <v>0</v>
      </c>
      <c r="N56" s="13"/>
      <c r="S56" s="432" t="str">
        <f t="shared" si="38"/>
        <v/>
      </c>
    </row>
    <row r="57" spans="1:19" ht="18.75" customHeight="1" x14ac:dyDescent="0.15">
      <c r="A57" s="64"/>
      <c r="B57" s="65">
        <f t="shared" si="41"/>
        <v>0</v>
      </c>
      <c r="C57" s="65">
        <f t="shared" si="42"/>
        <v>0</v>
      </c>
      <c r="D57" s="67">
        <f t="shared" si="43"/>
        <v>0</v>
      </c>
      <c r="E57" s="313"/>
      <c r="F57" s="313"/>
      <c r="G57" s="67">
        <f t="shared" si="44"/>
        <v>0</v>
      </c>
      <c r="H57" s="313"/>
      <c r="I57" s="313"/>
      <c r="J57" s="67">
        <f t="shared" si="45"/>
        <v>0</v>
      </c>
      <c r="K57" s="313"/>
      <c r="L57" s="313"/>
      <c r="M57" s="68">
        <f t="shared" si="46"/>
        <v>0</v>
      </c>
      <c r="N57" s="13"/>
      <c r="S57" s="432" t="str">
        <f t="shared" si="38"/>
        <v/>
      </c>
    </row>
    <row r="58" spans="1:19" ht="18.75" customHeight="1" x14ac:dyDescent="0.15">
      <c r="A58" s="64"/>
      <c r="B58" s="65">
        <f t="shared" si="41"/>
        <v>0</v>
      </c>
      <c r="C58" s="65">
        <f t="shared" si="42"/>
        <v>0</v>
      </c>
      <c r="D58" s="67">
        <f t="shared" si="43"/>
        <v>0</v>
      </c>
      <c r="E58" s="313"/>
      <c r="F58" s="313"/>
      <c r="G58" s="67">
        <f t="shared" si="44"/>
        <v>0</v>
      </c>
      <c r="H58" s="313"/>
      <c r="I58" s="313"/>
      <c r="J58" s="67">
        <f t="shared" si="45"/>
        <v>0</v>
      </c>
      <c r="K58" s="313"/>
      <c r="L58" s="313"/>
      <c r="M58" s="68">
        <f t="shared" si="46"/>
        <v>0</v>
      </c>
      <c r="N58" s="13"/>
      <c r="S58" s="432" t="str">
        <f t="shared" si="38"/>
        <v/>
      </c>
    </row>
    <row r="59" spans="1:19" ht="18.75" customHeight="1" x14ac:dyDescent="0.15">
      <c r="A59" s="64"/>
      <c r="B59" s="65">
        <f t="shared" si="41"/>
        <v>0</v>
      </c>
      <c r="C59" s="65">
        <f t="shared" si="42"/>
        <v>0</v>
      </c>
      <c r="D59" s="67">
        <f t="shared" si="43"/>
        <v>0</v>
      </c>
      <c r="E59" s="313"/>
      <c r="F59" s="313"/>
      <c r="G59" s="67">
        <f t="shared" si="44"/>
        <v>0</v>
      </c>
      <c r="H59" s="313"/>
      <c r="I59" s="313"/>
      <c r="J59" s="67">
        <f t="shared" si="45"/>
        <v>0</v>
      </c>
      <c r="K59" s="313"/>
      <c r="L59" s="313"/>
      <c r="M59" s="68">
        <f t="shared" si="46"/>
        <v>0</v>
      </c>
      <c r="N59" s="13"/>
      <c r="S59" s="432" t="str">
        <f t="shared" si="38"/>
        <v/>
      </c>
    </row>
    <row r="60" spans="1:19" ht="18.75" customHeight="1" x14ac:dyDescent="0.15">
      <c r="A60" s="64"/>
      <c r="B60" s="65">
        <f t="shared" si="41"/>
        <v>0</v>
      </c>
      <c r="C60" s="65">
        <f t="shared" si="42"/>
        <v>0</v>
      </c>
      <c r="D60" s="67">
        <f t="shared" si="43"/>
        <v>0</v>
      </c>
      <c r="E60" s="313"/>
      <c r="F60" s="313"/>
      <c r="G60" s="67">
        <f t="shared" si="44"/>
        <v>0</v>
      </c>
      <c r="H60" s="313"/>
      <c r="I60" s="313"/>
      <c r="J60" s="67">
        <f t="shared" si="45"/>
        <v>0</v>
      </c>
      <c r="K60" s="313"/>
      <c r="L60" s="313"/>
      <c r="M60" s="68">
        <f t="shared" si="46"/>
        <v>0</v>
      </c>
      <c r="N60" s="13"/>
      <c r="S60" s="432" t="str">
        <f t="shared" si="38"/>
        <v/>
      </c>
    </row>
    <row r="61" spans="1:19" ht="18.75" customHeight="1" x14ac:dyDescent="0.15">
      <c r="A61" s="64"/>
      <c r="B61" s="65">
        <f t="shared" si="41"/>
        <v>0</v>
      </c>
      <c r="C61" s="65">
        <f t="shared" si="42"/>
        <v>0</v>
      </c>
      <c r="D61" s="67">
        <f t="shared" si="43"/>
        <v>0</v>
      </c>
      <c r="E61" s="313"/>
      <c r="F61" s="313"/>
      <c r="G61" s="67">
        <f t="shared" si="44"/>
        <v>0</v>
      </c>
      <c r="H61" s="313"/>
      <c r="I61" s="313"/>
      <c r="J61" s="67">
        <f t="shared" si="45"/>
        <v>0</v>
      </c>
      <c r="K61" s="313"/>
      <c r="L61" s="313"/>
      <c r="M61" s="68">
        <f t="shared" si="46"/>
        <v>0</v>
      </c>
      <c r="N61" s="13"/>
      <c r="S61" s="432" t="str">
        <f t="shared" si="38"/>
        <v/>
      </c>
    </row>
    <row r="62" spans="1:19" ht="18.75" customHeight="1" x14ac:dyDescent="0.15">
      <c r="A62" s="64"/>
      <c r="B62" s="65">
        <f t="shared" si="41"/>
        <v>0</v>
      </c>
      <c r="C62" s="65">
        <f t="shared" si="42"/>
        <v>0</v>
      </c>
      <c r="D62" s="67">
        <f t="shared" si="43"/>
        <v>0</v>
      </c>
      <c r="E62" s="313"/>
      <c r="F62" s="313"/>
      <c r="G62" s="67">
        <f t="shared" si="44"/>
        <v>0</v>
      </c>
      <c r="H62" s="313"/>
      <c r="I62" s="313"/>
      <c r="J62" s="67">
        <f t="shared" si="45"/>
        <v>0</v>
      </c>
      <c r="K62" s="313"/>
      <c r="L62" s="313"/>
      <c r="M62" s="68">
        <f t="shared" si="46"/>
        <v>0</v>
      </c>
      <c r="N62" s="13"/>
      <c r="S62" s="432" t="str">
        <f t="shared" si="38"/>
        <v/>
      </c>
    </row>
    <row r="63" spans="1:19" ht="18.75" customHeight="1" x14ac:dyDescent="0.15">
      <c r="A63" s="64"/>
      <c r="B63" s="65">
        <f t="shared" si="41"/>
        <v>0</v>
      </c>
      <c r="C63" s="65">
        <f t="shared" si="42"/>
        <v>0</v>
      </c>
      <c r="D63" s="67">
        <f t="shared" si="43"/>
        <v>0</v>
      </c>
      <c r="E63" s="313"/>
      <c r="F63" s="313"/>
      <c r="G63" s="67">
        <f t="shared" si="44"/>
        <v>0</v>
      </c>
      <c r="H63" s="313"/>
      <c r="I63" s="313"/>
      <c r="J63" s="67">
        <f t="shared" si="45"/>
        <v>0</v>
      </c>
      <c r="K63" s="313"/>
      <c r="L63" s="313"/>
      <c r="M63" s="68">
        <f t="shared" si="46"/>
        <v>0</v>
      </c>
      <c r="N63" s="13"/>
      <c r="S63" s="432" t="str">
        <f t="shared" si="38"/>
        <v/>
      </c>
    </row>
    <row r="64" spans="1:19" ht="18.75" customHeight="1" x14ac:dyDescent="0.15">
      <c r="A64" s="64"/>
      <c r="B64" s="65">
        <f t="shared" si="41"/>
        <v>0</v>
      </c>
      <c r="C64" s="65">
        <f t="shared" si="42"/>
        <v>0</v>
      </c>
      <c r="D64" s="67">
        <f t="shared" si="43"/>
        <v>0</v>
      </c>
      <c r="E64" s="313"/>
      <c r="F64" s="313"/>
      <c r="G64" s="67">
        <f t="shared" si="44"/>
        <v>0</v>
      </c>
      <c r="H64" s="313"/>
      <c r="I64" s="313"/>
      <c r="J64" s="67">
        <f t="shared" si="45"/>
        <v>0</v>
      </c>
      <c r="K64" s="313"/>
      <c r="L64" s="313"/>
      <c r="M64" s="68">
        <f t="shared" si="46"/>
        <v>0</v>
      </c>
      <c r="N64" s="13"/>
      <c r="S64" s="432" t="str">
        <f t="shared" si="38"/>
        <v/>
      </c>
    </row>
    <row r="65" spans="1:19" ht="18.75" customHeight="1" x14ac:dyDescent="0.15">
      <c r="A65" s="64"/>
      <c r="B65" s="65">
        <f t="shared" si="41"/>
        <v>0</v>
      </c>
      <c r="C65" s="65">
        <f t="shared" si="42"/>
        <v>0</v>
      </c>
      <c r="D65" s="67">
        <f t="shared" si="43"/>
        <v>0</v>
      </c>
      <c r="E65" s="313"/>
      <c r="F65" s="313"/>
      <c r="G65" s="67">
        <f t="shared" si="44"/>
        <v>0</v>
      </c>
      <c r="H65" s="313"/>
      <c r="I65" s="313"/>
      <c r="J65" s="67">
        <f t="shared" si="45"/>
        <v>0</v>
      </c>
      <c r="K65" s="313"/>
      <c r="L65" s="313"/>
      <c r="M65" s="68">
        <f t="shared" si="46"/>
        <v>0</v>
      </c>
      <c r="N65" s="13"/>
      <c r="S65" s="432" t="str">
        <f t="shared" si="38"/>
        <v/>
      </c>
    </row>
    <row r="66" spans="1:19" ht="18.75" customHeight="1" x14ac:dyDescent="0.15">
      <c r="A66" s="64"/>
      <c r="B66" s="65">
        <f t="shared" si="41"/>
        <v>0</v>
      </c>
      <c r="C66" s="65">
        <f t="shared" si="42"/>
        <v>0</v>
      </c>
      <c r="D66" s="67">
        <f t="shared" si="43"/>
        <v>0</v>
      </c>
      <c r="E66" s="313"/>
      <c r="F66" s="313"/>
      <c r="G66" s="67">
        <f t="shared" si="44"/>
        <v>0</v>
      </c>
      <c r="H66" s="313"/>
      <c r="I66" s="313"/>
      <c r="J66" s="67">
        <f t="shared" si="45"/>
        <v>0</v>
      </c>
      <c r="K66" s="313"/>
      <c r="L66" s="313"/>
      <c r="M66" s="68">
        <f t="shared" si="46"/>
        <v>0</v>
      </c>
      <c r="N66" s="13"/>
      <c r="S66" s="432" t="str">
        <f t="shared" si="38"/>
        <v/>
      </c>
    </row>
    <row r="67" spans="1:19" ht="18.75" customHeight="1" x14ac:dyDescent="0.15">
      <c r="A67" s="64"/>
      <c r="B67" s="65">
        <f t="shared" si="41"/>
        <v>0</v>
      </c>
      <c r="C67" s="65">
        <f t="shared" si="42"/>
        <v>0</v>
      </c>
      <c r="D67" s="67">
        <f t="shared" si="43"/>
        <v>0</v>
      </c>
      <c r="E67" s="313"/>
      <c r="F67" s="313"/>
      <c r="G67" s="67">
        <f t="shared" si="44"/>
        <v>0</v>
      </c>
      <c r="H67" s="313"/>
      <c r="I67" s="313"/>
      <c r="J67" s="67">
        <f t="shared" si="45"/>
        <v>0</v>
      </c>
      <c r="K67" s="313"/>
      <c r="L67" s="313"/>
      <c r="M67" s="68">
        <f t="shared" si="46"/>
        <v>0</v>
      </c>
      <c r="N67" s="13"/>
      <c r="S67" s="432" t="str">
        <f t="shared" si="38"/>
        <v/>
      </c>
    </row>
    <row r="68" spans="1:19" ht="18.75" customHeight="1" x14ac:dyDescent="0.15">
      <c r="A68" s="64"/>
      <c r="B68" s="65">
        <f t="shared" si="41"/>
        <v>0</v>
      </c>
      <c r="C68" s="65">
        <f t="shared" si="42"/>
        <v>0</v>
      </c>
      <c r="D68" s="67">
        <f t="shared" si="43"/>
        <v>0</v>
      </c>
      <c r="E68" s="313"/>
      <c r="F68" s="313"/>
      <c r="G68" s="67">
        <f t="shared" si="44"/>
        <v>0</v>
      </c>
      <c r="H68" s="313"/>
      <c r="I68" s="313"/>
      <c r="J68" s="67">
        <f t="shared" si="45"/>
        <v>0</v>
      </c>
      <c r="K68" s="313"/>
      <c r="L68" s="313"/>
      <c r="M68" s="68">
        <f t="shared" si="46"/>
        <v>0</v>
      </c>
      <c r="N68" s="13"/>
      <c r="S68" s="432" t="str">
        <f t="shared" si="38"/>
        <v/>
      </c>
    </row>
    <row r="69" spans="1:19" ht="18.75" customHeight="1" x14ac:dyDescent="0.15">
      <c r="A69" s="64"/>
      <c r="B69" s="65">
        <f t="shared" si="41"/>
        <v>0</v>
      </c>
      <c r="C69" s="65">
        <f t="shared" si="42"/>
        <v>0</v>
      </c>
      <c r="D69" s="67">
        <f t="shared" si="43"/>
        <v>0</v>
      </c>
      <c r="E69" s="313"/>
      <c r="F69" s="313"/>
      <c r="G69" s="67">
        <f t="shared" si="44"/>
        <v>0</v>
      </c>
      <c r="H69" s="313"/>
      <c r="I69" s="313"/>
      <c r="J69" s="67">
        <f t="shared" si="45"/>
        <v>0</v>
      </c>
      <c r="K69" s="313"/>
      <c r="L69" s="313"/>
      <c r="M69" s="68">
        <f t="shared" si="46"/>
        <v>0</v>
      </c>
      <c r="N69" s="13"/>
      <c r="S69" s="432" t="str">
        <f t="shared" si="38"/>
        <v/>
      </c>
    </row>
    <row r="70" spans="1:19" ht="18.75" customHeight="1" x14ac:dyDescent="0.15">
      <c r="A70" s="64"/>
      <c r="B70" s="65">
        <f t="shared" si="41"/>
        <v>0</v>
      </c>
      <c r="C70" s="65">
        <f t="shared" si="42"/>
        <v>0</v>
      </c>
      <c r="D70" s="67">
        <f t="shared" si="43"/>
        <v>0</v>
      </c>
      <c r="E70" s="313"/>
      <c r="F70" s="313"/>
      <c r="G70" s="67">
        <f t="shared" si="44"/>
        <v>0</v>
      </c>
      <c r="H70" s="313"/>
      <c r="I70" s="313"/>
      <c r="J70" s="67">
        <f t="shared" si="45"/>
        <v>0</v>
      </c>
      <c r="K70" s="313"/>
      <c r="L70" s="313"/>
      <c r="M70" s="68">
        <f t="shared" si="46"/>
        <v>0</v>
      </c>
      <c r="N70" s="13"/>
      <c r="S70" s="432" t="str">
        <f t="shared" si="38"/>
        <v/>
      </c>
    </row>
    <row r="71" spans="1:19" ht="18.75" customHeight="1" thickBot="1" x14ac:dyDescent="0.2">
      <c r="A71" s="66"/>
      <c r="B71" s="172">
        <f t="shared" si="41"/>
        <v>0</v>
      </c>
      <c r="C71" s="172">
        <f t="shared" si="42"/>
        <v>0</v>
      </c>
      <c r="D71" s="173">
        <f t="shared" si="43"/>
        <v>0</v>
      </c>
      <c r="E71" s="42"/>
      <c r="F71" s="42"/>
      <c r="G71" s="173">
        <f t="shared" si="44"/>
        <v>0</v>
      </c>
      <c r="H71" s="42"/>
      <c r="I71" s="42"/>
      <c r="J71" s="173">
        <f t="shared" si="45"/>
        <v>0</v>
      </c>
      <c r="K71" s="42"/>
      <c r="L71" s="42"/>
      <c r="M71" s="185">
        <f t="shared" si="46"/>
        <v>0</v>
      </c>
      <c r="N71" s="13"/>
      <c r="S71" s="432" t="str">
        <f t="shared" si="38"/>
        <v/>
      </c>
    </row>
  </sheetData>
  <sheetProtection algorithmName="SHA-512" hashValue="/DdApFCh/1ayFR6knACejpBAfnQQMYPu66IYY8jZoHDaOqb5XvKr1OXtLCcLNZ0SZq6aHVncp26s0YgDcEejyQ==" saltValue="MqdPG1HTITG61R5EejfolQ==" spinCount="100000" sheet="1" objects="1" scenarios="1" selectLockedCells="1"/>
  <mergeCells count="13">
    <mergeCell ref="A2:C2"/>
    <mergeCell ref="A1:Q1"/>
    <mergeCell ref="A38:F38"/>
    <mergeCell ref="J4:Q4"/>
    <mergeCell ref="A4:A5"/>
    <mergeCell ref="B4:I4"/>
    <mergeCell ref="A3:G3"/>
    <mergeCell ref="L38:M38"/>
    <mergeCell ref="A39:A40"/>
    <mergeCell ref="B39:D39"/>
    <mergeCell ref="E39:G39"/>
    <mergeCell ref="H39:J39"/>
    <mergeCell ref="K39:M39"/>
  </mergeCells>
  <phoneticPr fontId="37" type="noConversion"/>
  <printOptions horizontalCentered="1"/>
  <pageMargins left="0.19685039370078741" right="0.19685039370078741" top="0.55118110236220474" bottom="0.15748031496062992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IV71"/>
  <sheetViews>
    <sheetView showGridLines="0" zoomScale="70" zoomScaleNormal="70" zoomScaleSheetLayoutView="85" workbookViewId="0">
      <selection activeCell="K19" sqref="K19"/>
    </sheetView>
  </sheetViews>
  <sheetFormatPr defaultColWidth="6.21875" defaultRowHeight="19.5" customHeight="1" x14ac:dyDescent="0.15"/>
  <cols>
    <col min="1" max="17" width="7.21875" style="1" customWidth="1"/>
    <col min="18" max="18" width="6.21875" style="1"/>
    <col min="19" max="19" width="5.6640625" style="1" bestFit="1" customWidth="1"/>
    <col min="20" max="20" width="6.6640625" style="1" bestFit="1" customWidth="1"/>
    <col min="21" max="21" width="7.5546875" style="1" bestFit="1" customWidth="1"/>
    <col min="22" max="24" width="5.77734375" style="1" bestFit="1" customWidth="1"/>
    <col min="25" max="25" width="5.6640625" style="1" bestFit="1" customWidth="1"/>
    <col min="26" max="26" width="2.88671875" style="1" customWidth="1"/>
    <col min="27" max="27" width="5.6640625" style="1" bestFit="1" customWidth="1"/>
    <col min="28" max="28" width="6.6640625" style="1" bestFit="1" customWidth="1"/>
    <col min="29" max="29" width="7.5546875" style="1" bestFit="1" customWidth="1"/>
    <col min="30" max="32" width="5.77734375" style="1" bestFit="1" customWidth="1"/>
    <col min="33" max="33" width="5.6640625" style="1" bestFit="1" customWidth="1"/>
    <col min="34" max="256" width="6.21875" style="1"/>
  </cols>
  <sheetData>
    <row r="1" spans="1:33" ht="32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</row>
    <row r="2" spans="1:33" ht="21" customHeight="1" x14ac:dyDescent="0.15">
      <c r="A2" s="549" t="s">
        <v>312</v>
      </c>
      <c r="B2" s="549"/>
      <c r="C2" s="549"/>
      <c r="D2" s="227"/>
    </row>
    <row r="3" spans="1:33" ht="21" customHeight="1" thickBot="1" x14ac:dyDescent="0.2">
      <c r="A3" s="595" t="s">
        <v>250</v>
      </c>
      <c r="B3" s="595"/>
      <c r="C3" s="595"/>
      <c r="D3" s="595"/>
      <c r="E3" s="595"/>
      <c r="F3" s="595"/>
      <c r="G3" s="595"/>
      <c r="I3" s="4"/>
    </row>
    <row r="4" spans="1:33" ht="19.5" customHeight="1" x14ac:dyDescent="0.15">
      <c r="A4" s="552" t="s">
        <v>365</v>
      </c>
      <c r="B4" s="550" t="s">
        <v>21</v>
      </c>
      <c r="C4" s="550"/>
      <c r="D4" s="550"/>
      <c r="E4" s="550"/>
      <c r="F4" s="550"/>
      <c r="G4" s="550"/>
      <c r="H4" s="550"/>
      <c r="I4" s="599"/>
      <c r="J4" s="592" t="s">
        <v>182</v>
      </c>
      <c r="K4" s="593"/>
      <c r="L4" s="593"/>
      <c r="M4" s="593"/>
      <c r="N4" s="593"/>
      <c r="O4" s="593"/>
      <c r="P4" s="593"/>
      <c r="Q4" s="594"/>
      <c r="S4" s="432" t="s">
        <v>363</v>
      </c>
      <c r="T4" s="432"/>
      <c r="U4" s="432"/>
      <c r="V4" s="432"/>
      <c r="W4" s="432"/>
      <c r="X4" s="432"/>
      <c r="Y4" s="432"/>
      <c r="AA4" s="432" t="s">
        <v>364</v>
      </c>
      <c r="AB4" s="432"/>
      <c r="AC4" s="432"/>
      <c r="AD4" s="432"/>
      <c r="AE4" s="432"/>
      <c r="AF4" s="432"/>
      <c r="AG4" s="432"/>
    </row>
    <row r="5" spans="1:33" ht="34.5" customHeight="1" thickBot="1" x14ac:dyDescent="0.2">
      <c r="A5" s="553"/>
      <c r="B5" s="327" t="s">
        <v>242</v>
      </c>
      <c r="C5" s="327" t="s">
        <v>196</v>
      </c>
      <c r="D5" s="327" t="s">
        <v>93</v>
      </c>
      <c r="E5" s="129" t="s">
        <v>83</v>
      </c>
      <c r="F5" s="129" t="s">
        <v>144</v>
      </c>
      <c r="G5" s="129" t="s">
        <v>142</v>
      </c>
      <c r="H5" s="129" t="s">
        <v>143</v>
      </c>
      <c r="I5" s="149" t="s">
        <v>123</v>
      </c>
      <c r="J5" s="329" t="s">
        <v>242</v>
      </c>
      <c r="K5" s="327" t="s">
        <v>196</v>
      </c>
      <c r="L5" s="327" t="s">
        <v>93</v>
      </c>
      <c r="M5" s="129" t="s">
        <v>83</v>
      </c>
      <c r="N5" s="129" t="s">
        <v>144</v>
      </c>
      <c r="O5" s="129" t="s">
        <v>142</v>
      </c>
      <c r="P5" s="129" t="s">
        <v>143</v>
      </c>
      <c r="Q5" s="130" t="s">
        <v>123</v>
      </c>
      <c r="S5" s="445" t="s">
        <v>196</v>
      </c>
      <c r="T5" s="446" t="s">
        <v>93</v>
      </c>
      <c r="U5" s="447" t="s">
        <v>83</v>
      </c>
      <c r="V5" s="448" t="s">
        <v>144</v>
      </c>
      <c r="W5" s="448" t="s">
        <v>142</v>
      </c>
      <c r="X5" s="448" t="s">
        <v>143</v>
      </c>
      <c r="Y5" s="447" t="s">
        <v>123</v>
      </c>
      <c r="AA5" s="445" t="s">
        <v>196</v>
      </c>
      <c r="AB5" s="446" t="s">
        <v>93</v>
      </c>
      <c r="AC5" s="447" t="s">
        <v>83</v>
      </c>
      <c r="AD5" s="448" t="s">
        <v>144</v>
      </c>
      <c r="AE5" s="448" t="s">
        <v>142</v>
      </c>
      <c r="AF5" s="448" t="s">
        <v>143</v>
      </c>
      <c r="AG5" s="447" t="s">
        <v>123</v>
      </c>
    </row>
    <row r="6" spans="1:33" ht="19.5" customHeight="1" thickTop="1" x14ac:dyDescent="0.15">
      <c r="A6" s="61" t="s">
        <v>243</v>
      </c>
      <c r="B6" s="62">
        <f t="shared" ref="B6:B20" si="0">SUM(C6:I6)</f>
        <v>10</v>
      </c>
      <c r="C6" s="62">
        <f t="shared" ref="C6:I6" si="1">SUM(C7:C36)</f>
        <v>10</v>
      </c>
      <c r="D6" s="62">
        <f t="shared" si="1"/>
        <v>0</v>
      </c>
      <c r="E6" s="62">
        <f t="shared" si="1"/>
        <v>0</v>
      </c>
      <c r="F6" s="62">
        <f t="shared" si="1"/>
        <v>0</v>
      </c>
      <c r="G6" s="62">
        <f t="shared" si="1"/>
        <v>0</v>
      </c>
      <c r="H6" s="62">
        <f t="shared" si="1"/>
        <v>0</v>
      </c>
      <c r="I6" s="62">
        <f t="shared" si="1"/>
        <v>0</v>
      </c>
      <c r="J6" s="96">
        <f t="shared" ref="J6:J20" si="2">SUM(K6:Q6)</f>
        <v>35</v>
      </c>
      <c r="K6" s="62">
        <f t="shared" ref="K6:Q6" si="3">SUM(K7:K36)</f>
        <v>35</v>
      </c>
      <c r="L6" s="62">
        <f t="shared" si="3"/>
        <v>0</v>
      </c>
      <c r="M6" s="62">
        <f t="shared" si="3"/>
        <v>0</v>
      </c>
      <c r="N6" s="62">
        <f t="shared" si="3"/>
        <v>0</v>
      </c>
      <c r="O6" s="62">
        <f t="shared" si="3"/>
        <v>0</v>
      </c>
      <c r="P6" s="62">
        <f t="shared" si="3"/>
        <v>0</v>
      </c>
      <c r="Q6" s="63">
        <f t="shared" si="3"/>
        <v>0</v>
      </c>
      <c r="S6" s="432" t="str">
        <f>IF((C6*1)&lt;=K6,"","오류")</f>
        <v/>
      </c>
      <c r="T6" s="432" t="str">
        <f>IF((D6*10)&lt;=L6,"","오류")</f>
        <v/>
      </c>
      <c r="U6" s="432" t="str">
        <f>IF((E6*50)&lt;=M6,"","오류")</f>
        <v/>
      </c>
      <c r="V6" s="432" t="str">
        <f>IF((F6*100)&lt;=N6,"","오류")</f>
        <v/>
      </c>
      <c r="W6" s="432" t="str">
        <f>IF((G6*200)&lt;=O6,"","오류")</f>
        <v/>
      </c>
      <c r="X6" s="432" t="str">
        <f>IF((H6*300)&lt;=P6,"","오류")</f>
        <v/>
      </c>
      <c r="Y6" s="432" t="str">
        <f>IF((I6*500)&lt;=Q6,"","오류")</f>
        <v/>
      </c>
      <c r="AA6" s="432" t="str">
        <f>IF((C6*9)&gt;=K6,"","오류")</f>
        <v/>
      </c>
      <c r="AB6" s="432" t="str">
        <f>IF((D6*49)&gt;=L6,"","오류")</f>
        <v/>
      </c>
      <c r="AC6" s="432" t="str">
        <f>IF((E6*99)&gt;=M6,"","오류")</f>
        <v/>
      </c>
      <c r="AD6" s="432" t="str">
        <f>IF((F6*199)&gt;=N6,"","오류")</f>
        <v/>
      </c>
      <c r="AE6" s="432" t="str">
        <f>IF((G6*299)&gt;=O6,"","오류")</f>
        <v/>
      </c>
      <c r="AF6" s="432" t="str">
        <f>IF((H6*499)&gt;=P6,"","오류")</f>
        <v/>
      </c>
      <c r="AG6" s="432" t="str">
        <f>IF((I6*20000000)&gt;=Q6,"","오류")</f>
        <v/>
      </c>
    </row>
    <row r="7" spans="1:33" ht="19.5" customHeight="1" x14ac:dyDescent="0.15">
      <c r="A7" s="64" t="s">
        <v>395</v>
      </c>
      <c r="B7" s="65">
        <f t="shared" si="0"/>
        <v>0</v>
      </c>
      <c r="C7" s="312">
        <v>0</v>
      </c>
      <c r="D7" s="312">
        <v>0</v>
      </c>
      <c r="E7" s="312">
        <v>0</v>
      </c>
      <c r="F7" s="312">
        <v>0</v>
      </c>
      <c r="G7" s="312">
        <v>0</v>
      </c>
      <c r="H7" s="312">
        <v>0</v>
      </c>
      <c r="I7" s="43">
        <v>0</v>
      </c>
      <c r="J7" s="99">
        <f t="shared" si="2"/>
        <v>0</v>
      </c>
      <c r="K7" s="312">
        <v>0</v>
      </c>
      <c r="L7" s="312">
        <v>0</v>
      </c>
      <c r="M7" s="312">
        <v>0</v>
      </c>
      <c r="N7" s="312">
        <v>0</v>
      </c>
      <c r="O7" s="312">
        <v>0</v>
      </c>
      <c r="P7" s="312">
        <v>0</v>
      </c>
      <c r="Q7" s="314">
        <v>0</v>
      </c>
      <c r="S7" s="432" t="str">
        <f t="shared" ref="S7:S36" si="4">IF((C7*1)&lt;=K7,"","오류")</f>
        <v/>
      </c>
      <c r="T7" s="432" t="str">
        <f t="shared" ref="T7:T36" si="5">IF((D7*10)&lt;=L7,"","오류")</f>
        <v/>
      </c>
      <c r="U7" s="432" t="str">
        <f t="shared" ref="U7:U36" si="6">IF((E7*50)&lt;=M7,"","오류")</f>
        <v/>
      </c>
      <c r="V7" s="432" t="str">
        <f t="shared" ref="V7:V36" si="7">IF((F7*100)&lt;=N7,"","오류")</f>
        <v/>
      </c>
      <c r="W7" s="432" t="str">
        <f t="shared" ref="W7:W36" si="8">IF((G7*200)&lt;=O7,"","오류")</f>
        <v/>
      </c>
      <c r="X7" s="432" t="str">
        <f t="shared" ref="X7:X36" si="9">IF((H7*300)&lt;=P7,"","오류")</f>
        <v/>
      </c>
      <c r="Y7" s="432" t="str">
        <f t="shared" ref="Y7:Y36" si="10">IF((I7*500)&lt;=Q7,"","오류")</f>
        <v/>
      </c>
      <c r="AA7" s="432" t="str">
        <f t="shared" ref="AA7:AA36" si="11">IF((C7*9)&gt;=K7,"","오류")</f>
        <v/>
      </c>
      <c r="AB7" s="432" t="str">
        <f t="shared" ref="AB7:AB36" si="12">IF((D7*49)&gt;=L7,"","오류")</f>
        <v/>
      </c>
      <c r="AC7" s="432" t="str">
        <f t="shared" ref="AC7:AC36" si="13">IF((E7*99)&gt;=M7,"","오류")</f>
        <v/>
      </c>
      <c r="AD7" s="432" t="str">
        <f t="shared" ref="AD7:AD36" si="14">IF((F7*199)&gt;=N7,"","오류")</f>
        <v/>
      </c>
      <c r="AE7" s="432" t="str">
        <f t="shared" ref="AE7:AE36" si="15">IF((G7*299)&gt;=O7,"","오류")</f>
        <v/>
      </c>
      <c r="AF7" s="432" t="str">
        <f t="shared" ref="AF7:AF36" si="16">IF((H7*499)&gt;=P7,"","오류")</f>
        <v/>
      </c>
      <c r="AG7" s="432" t="str">
        <f t="shared" ref="AG7:AG36" si="17">IF((I7*20000000)&gt;=Q7,"","오류")</f>
        <v/>
      </c>
    </row>
    <row r="8" spans="1:33" ht="19.5" customHeight="1" x14ac:dyDescent="0.15">
      <c r="A8" s="64" t="s">
        <v>396</v>
      </c>
      <c r="B8" s="65">
        <f t="shared" si="0"/>
        <v>1</v>
      </c>
      <c r="C8" s="313">
        <v>1</v>
      </c>
      <c r="D8" s="313">
        <v>0</v>
      </c>
      <c r="E8" s="313">
        <v>0</v>
      </c>
      <c r="F8" s="313">
        <v>0</v>
      </c>
      <c r="G8" s="313">
        <v>0</v>
      </c>
      <c r="H8" s="313">
        <v>0</v>
      </c>
      <c r="I8" s="52">
        <v>0</v>
      </c>
      <c r="J8" s="99">
        <f t="shared" si="2"/>
        <v>1</v>
      </c>
      <c r="K8" s="313">
        <v>1</v>
      </c>
      <c r="L8" s="313">
        <v>0</v>
      </c>
      <c r="M8" s="313">
        <v>0</v>
      </c>
      <c r="N8" s="313">
        <v>0</v>
      </c>
      <c r="O8" s="313">
        <v>0</v>
      </c>
      <c r="P8" s="313">
        <v>0</v>
      </c>
      <c r="Q8" s="54">
        <v>0</v>
      </c>
      <c r="S8" s="432" t="str">
        <f t="shared" si="4"/>
        <v/>
      </c>
      <c r="T8" s="432" t="str">
        <f t="shared" si="5"/>
        <v/>
      </c>
      <c r="U8" s="432" t="str">
        <f t="shared" si="6"/>
        <v/>
      </c>
      <c r="V8" s="432" t="str">
        <f t="shared" si="7"/>
        <v/>
      </c>
      <c r="W8" s="432" t="str">
        <f t="shared" si="8"/>
        <v/>
      </c>
      <c r="X8" s="432" t="str">
        <f t="shared" si="9"/>
        <v/>
      </c>
      <c r="Y8" s="432" t="str">
        <f t="shared" si="10"/>
        <v/>
      </c>
      <c r="AA8" s="432" t="str">
        <f t="shared" si="11"/>
        <v/>
      </c>
      <c r="AB8" s="432" t="str">
        <f t="shared" si="12"/>
        <v/>
      </c>
      <c r="AC8" s="432" t="str">
        <f t="shared" si="13"/>
        <v/>
      </c>
      <c r="AD8" s="432" t="str">
        <f t="shared" si="14"/>
        <v/>
      </c>
      <c r="AE8" s="432" t="str">
        <f t="shared" si="15"/>
        <v/>
      </c>
      <c r="AF8" s="432" t="str">
        <f t="shared" si="16"/>
        <v/>
      </c>
      <c r="AG8" s="432" t="str">
        <f t="shared" si="17"/>
        <v/>
      </c>
    </row>
    <row r="9" spans="1:33" ht="19.5" customHeight="1" x14ac:dyDescent="0.15">
      <c r="A9" s="64" t="s">
        <v>397</v>
      </c>
      <c r="B9" s="65">
        <f t="shared" si="0"/>
        <v>2</v>
      </c>
      <c r="C9" s="313">
        <v>2</v>
      </c>
      <c r="D9" s="313">
        <v>0</v>
      </c>
      <c r="E9" s="313">
        <v>0</v>
      </c>
      <c r="F9" s="313">
        <v>0</v>
      </c>
      <c r="G9" s="313">
        <v>0</v>
      </c>
      <c r="H9" s="313">
        <v>0</v>
      </c>
      <c r="I9" s="52">
        <v>0</v>
      </c>
      <c r="J9" s="99">
        <f t="shared" si="2"/>
        <v>8</v>
      </c>
      <c r="K9" s="313">
        <v>8</v>
      </c>
      <c r="L9" s="313">
        <v>0</v>
      </c>
      <c r="M9" s="313">
        <v>0</v>
      </c>
      <c r="N9" s="313">
        <v>0</v>
      </c>
      <c r="O9" s="313">
        <v>0</v>
      </c>
      <c r="P9" s="313">
        <v>0</v>
      </c>
      <c r="Q9" s="54">
        <v>0</v>
      </c>
      <c r="S9" s="432" t="str">
        <f t="shared" si="4"/>
        <v/>
      </c>
      <c r="T9" s="432" t="str">
        <f t="shared" si="5"/>
        <v/>
      </c>
      <c r="U9" s="432" t="str">
        <f t="shared" si="6"/>
        <v/>
      </c>
      <c r="V9" s="432" t="str">
        <f t="shared" si="7"/>
        <v/>
      </c>
      <c r="W9" s="432" t="str">
        <f t="shared" si="8"/>
        <v/>
      </c>
      <c r="X9" s="432" t="str">
        <f t="shared" si="9"/>
        <v/>
      </c>
      <c r="Y9" s="432" t="str">
        <f t="shared" si="10"/>
        <v/>
      </c>
      <c r="AA9" s="432" t="str">
        <f t="shared" si="11"/>
        <v/>
      </c>
      <c r="AB9" s="432" t="str">
        <f t="shared" si="12"/>
        <v/>
      </c>
      <c r="AC9" s="432" t="str">
        <f t="shared" si="13"/>
        <v/>
      </c>
      <c r="AD9" s="432" t="str">
        <f t="shared" si="14"/>
        <v/>
      </c>
      <c r="AE9" s="432" t="str">
        <f t="shared" si="15"/>
        <v/>
      </c>
      <c r="AF9" s="432" t="str">
        <f t="shared" si="16"/>
        <v/>
      </c>
      <c r="AG9" s="432" t="str">
        <f t="shared" si="17"/>
        <v/>
      </c>
    </row>
    <row r="10" spans="1:33" ht="19.5" customHeight="1" x14ac:dyDescent="0.15">
      <c r="A10" s="64" t="s">
        <v>398</v>
      </c>
      <c r="B10" s="65">
        <f t="shared" si="0"/>
        <v>0</v>
      </c>
      <c r="C10" s="313">
        <v>0</v>
      </c>
      <c r="D10" s="313">
        <v>0</v>
      </c>
      <c r="E10" s="313">
        <v>0</v>
      </c>
      <c r="F10" s="313">
        <v>0</v>
      </c>
      <c r="G10" s="313">
        <v>0</v>
      </c>
      <c r="H10" s="313">
        <v>0</v>
      </c>
      <c r="I10" s="52">
        <v>0</v>
      </c>
      <c r="J10" s="99">
        <f t="shared" si="2"/>
        <v>0</v>
      </c>
      <c r="K10" s="313">
        <v>0</v>
      </c>
      <c r="L10" s="313">
        <v>0</v>
      </c>
      <c r="M10" s="313">
        <v>0</v>
      </c>
      <c r="N10" s="313">
        <v>0</v>
      </c>
      <c r="O10" s="313">
        <v>0</v>
      </c>
      <c r="P10" s="313">
        <v>0</v>
      </c>
      <c r="Q10" s="54">
        <v>0</v>
      </c>
      <c r="S10" s="432" t="str">
        <f t="shared" si="4"/>
        <v/>
      </c>
      <c r="T10" s="432" t="str">
        <f t="shared" si="5"/>
        <v/>
      </c>
      <c r="U10" s="432" t="str">
        <f t="shared" si="6"/>
        <v/>
      </c>
      <c r="V10" s="432" t="str">
        <f t="shared" si="7"/>
        <v/>
      </c>
      <c r="W10" s="432" t="str">
        <f t="shared" si="8"/>
        <v/>
      </c>
      <c r="X10" s="432" t="str">
        <f t="shared" si="9"/>
        <v/>
      </c>
      <c r="Y10" s="432" t="str">
        <f t="shared" si="10"/>
        <v/>
      </c>
      <c r="AA10" s="432" t="str">
        <f t="shared" si="11"/>
        <v/>
      </c>
      <c r="AB10" s="432" t="str">
        <f t="shared" si="12"/>
        <v/>
      </c>
      <c r="AC10" s="432" t="str">
        <f t="shared" si="13"/>
        <v/>
      </c>
      <c r="AD10" s="432" t="str">
        <f t="shared" si="14"/>
        <v/>
      </c>
      <c r="AE10" s="432" t="str">
        <f t="shared" si="15"/>
        <v/>
      </c>
      <c r="AF10" s="432" t="str">
        <f t="shared" si="16"/>
        <v/>
      </c>
      <c r="AG10" s="432" t="str">
        <f t="shared" si="17"/>
        <v/>
      </c>
    </row>
    <row r="11" spans="1:33" ht="19.5" customHeight="1" x14ac:dyDescent="0.15">
      <c r="A11" s="64" t="s">
        <v>399</v>
      </c>
      <c r="B11" s="65">
        <f t="shared" si="0"/>
        <v>0</v>
      </c>
      <c r="C11" s="313">
        <v>0</v>
      </c>
      <c r="D11" s="313">
        <v>0</v>
      </c>
      <c r="E11" s="313">
        <v>0</v>
      </c>
      <c r="F11" s="313">
        <v>0</v>
      </c>
      <c r="G11" s="313">
        <v>0</v>
      </c>
      <c r="H11" s="313">
        <v>0</v>
      </c>
      <c r="I11" s="52">
        <v>0</v>
      </c>
      <c r="J11" s="99">
        <f t="shared" si="2"/>
        <v>0</v>
      </c>
      <c r="K11" s="313">
        <v>0</v>
      </c>
      <c r="L11" s="313">
        <v>0</v>
      </c>
      <c r="M11" s="313">
        <v>0</v>
      </c>
      <c r="N11" s="313">
        <v>0</v>
      </c>
      <c r="O11" s="313">
        <v>0</v>
      </c>
      <c r="P11" s="313">
        <v>0</v>
      </c>
      <c r="Q11" s="54">
        <v>0</v>
      </c>
      <c r="S11" s="432" t="str">
        <f t="shared" si="4"/>
        <v/>
      </c>
      <c r="T11" s="432" t="str">
        <f t="shared" si="5"/>
        <v/>
      </c>
      <c r="U11" s="432" t="str">
        <f t="shared" si="6"/>
        <v/>
      </c>
      <c r="V11" s="432" t="str">
        <f t="shared" si="7"/>
        <v/>
      </c>
      <c r="W11" s="432" t="str">
        <f t="shared" si="8"/>
        <v/>
      </c>
      <c r="X11" s="432" t="str">
        <f t="shared" si="9"/>
        <v/>
      </c>
      <c r="Y11" s="432" t="str">
        <f t="shared" si="10"/>
        <v/>
      </c>
      <c r="AA11" s="432" t="str">
        <f t="shared" si="11"/>
        <v/>
      </c>
      <c r="AB11" s="432" t="str">
        <f t="shared" si="12"/>
        <v/>
      </c>
      <c r="AC11" s="432" t="str">
        <f t="shared" si="13"/>
        <v/>
      </c>
      <c r="AD11" s="432" t="str">
        <f t="shared" si="14"/>
        <v/>
      </c>
      <c r="AE11" s="432" t="str">
        <f t="shared" si="15"/>
        <v/>
      </c>
      <c r="AF11" s="432" t="str">
        <f t="shared" si="16"/>
        <v/>
      </c>
      <c r="AG11" s="432" t="str">
        <f t="shared" si="17"/>
        <v/>
      </c>
    </row>
    <row r="12" spans="1:33" ht="19.5" customHeight="1" x14ac:dyDescent="0.15">
      <c r="A12" s="64" t="s">
        <v>400</v>
      </c>
      <c r="B12" s="65">
        <f t="shared" si="0"/>
        <v>2</v>
      </c>
      <c r="C12" s="313">
        <v>2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52">
        <v>0</v>
      </c>
      <c r="J12" s="99">
        <f t="shared" si="2"/>
        <v>3</v>
      </c>
      <c r="K12" s="313">
        <v>3</v>
      </c>
      <c r="L12" s="313">
        <v>0</v>
      </c>
      <c r="M12" s="313">
        <v>0</v>
      </c>
      <c r="N12" s="313">
        <v>0</v>
      </c>
      <c r="O12" s="313">
        <v>0</v>
      </c>
      <c r="P12" s="313">
        <v>0</v>
      </c>
      <c r="Q12" s="54">
        <v>0</v>
      </c>
      <c r="S12" s="432" t="str">
        <f t="shared" si="4"/>
        <v/>
      </c>
      <c r="T12" s="432" t="str">
        <f t="shared" si="5"/>
        <v/>
      </c>
      <c r="U12" s="432" t="str">
        <f t="shared" si="6"/>
        <v/>
      </c>
      <c r="V12" s="432" t="str">
        <f t="shared" si="7"/>
        <v/>
      </c>
      <c r="W12" s="432" t="str">
        <f t="shared" si="8"/>
        <v/>
      </c>
      <c r="X12" s="432" t="str">
        <f t="shared" si="9"/>
        <v/>
      </c>
      <c r="Y12" s="432" t="str">
        <f t="shared" si="10"/>
        <v/>
      </c>
      <c r="AA12" s="432" t="str">
        <f t="shared" si="11"/>
        <v/>
      </c>
      <c r="AB12" s="432" t="str">
        <f t="shared" si="12"/>
        <v/>
      </c>
      <c r="AC12" s="432" t="str">
        <f t="shared" si="13"/>
        <v/>
      </c>
      <c r="AD12" s="432" t="str">
        <f t="shared" si="14"/>
        <v/>
      </c>
      <c r="AE12" s="432" t="str">
        <f t="shared" si="15"/>
        <v/>
      </c>
      <c r="AF12" s="432" t="str">
        <f t="shared" si="16"/>
        <v/>
      </c>
      <c r="AG12" s="432" t="str">
        <f t="shared" si="17"/>
        <v/>
      </c>
    </row>
    <row r="13" spans="1:33" ht="19.5" customHeight="1" x14ac:dyDescent="0.15">
      <c r="A13" s="64" t="s">
        <v>401</v>
      </c>
      <c r="B13" s="65">
        <f t="shared" si="0"/>
        <v>0</v>
      </c>
      <c r="C13" s="313">
        <v>0</v>
      </c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52">
        <v>0</v>
      </c>
      <c r="J13" s="99">
        <f t="shared" si="2"/>
        <v>0</v>
      </c>
      <c r="K13" s="313">
        <v>0</v>
      </c>
      <c r="L13" s="313">
        <v>0</v>
      </c>
      <c r="M13" s="313">
        <v>0</v>
      </c>
      <c r="N13" s="313">
        <v>0</v>
      </c>
      <c r="O13" s="313">
        <v>0</v>
      </c>
      <c r="P13" s="313">
        <v>0</v>
      </c>
      <c r="Q13" s="54">
        <v>0</v>
      </c>
      <c r="S13" s="432" t="str">
        <f t="shared" si="4"/>
        <v/>
      </c>
      <c r="T13" s="432" t="str">
        <f t="shared" si="5"/>
        <v/>
      </c>
      <c r="U13" s="432" t="str">
        <f t="shared" si="6"/>
        <v/>
      </c>
      <c r="V13" s="432" t="str">
        <f t="shared" si="7"/>
        <v/>
      </c>
      <c r="W13" s="432" t="str">
        <f t="shared" si="8"/>
        <v/>
      </c>
      <c r="X13" s="432" t="str">
        <f t="shared" si="9"/>
        <v/>
      </c>
      <c r="Y13" s="432" t="str">
        <f t="shared" si="10"/>
        <v/>
      </c>
      <c r="AA13" s="432" t="str">
        <f t="shared" si="11"/>
        <v/>
      </c>
      <c r="AB13" s="432" t="str">
        <f t="shared" si="12"/>
        <v/>
      </c>
      <c r="AC13" s="432" t="str">
        <f t="shared" si="13"/>
        <v/>
      </c>
      <c r="AD13" s="432" t="str">
        <f t="shared" si="14"/>
        <v/>
      </c>
      <c r="AE13" s="432" t="str">
        <f t="shared" si="15"/>
        <v/>
      </c>
      <c r="AF13" s="432" t="str">
        <f t="shared" si="16"/>
        <v/>
      </c>
      <c r="AG13" s="432" t="str">
        <f t="shared" si="17"/>
        <v/>
      </c>
    </row>
    <row r="14" spans="1:33" ht="19.5" customHeight="1" x14ac:dyDescent="0.15">
      <c r="A14" s="64" t="s">
        <v>402</v>
      </c>
      <c r="B14" s="65">
        <f t="shared" si="0"/>
        <v>1</v>
      </c>
      <c r="C14" s="313">
        <v>1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52">
        <v>0</v>
      </c>
      <c r="J14" s="99">
        <f t="shared" si="2"/>
        <v>3</v>
      </c>
      <c r="K14" s="313">
        <v>3</v>
      </c>
      <c r="L14" s="313">
        <v>0</v>
      </c>
      <c r="M14" s="313">
        <v>0</v>
      </c>
      <c r="N14" s="313">
        <v>0</v>
      </c>
      <c r="O14" s="313">
        <v>0</v>
      </c>
      <c r="P14" s="313">
        <v>0</v>
      </c>
      <c r="Q14" s="54">
        <v>0</v>
      </c>
      <c r="S14" s="432" t="str">
        <f t="shared" si="4"/>
        <v/>
      </c>
      <c r="T14" s="432" t="str">
        <f t="shared" si="5"/>
        <v/>
      </c>
      <c r="U14" s="432" t="str">
        <f t="shared" si="6"/>
        <v/>
      </c>
      <c r="V14" s="432" t="str">
        <f t="shared" si="7"/>
        <v/>
      </c>
      <c r="W14" s="432" t="str">
        <f t="shared" si="8"/>
        <v/>
      </c>
      <c r="X14" s="432" t="str">
        <f t="shared" si="9"/>
        <v/>
      </c>
      <c r="Y14" s="432" t="str">
        <f t="shared" si="10"/>
        <v/>
      </c>
      <c r="AA14" s="432" t="str">
        <f t="shared" si="11"/>
        <v/>
      </c>
      <c r="AB14" s="432" t="str">
        <f t="shared" si="12"/>
        <v/>
      </c>
      <c r="AC14" s="432" t="str">
        <f t="shared" si="13"/>
        <v/>
      </c>
      <c r="AD14" s="432" t="str">
        <f t="shared" si="14"/>
        <v/>
      </c>
      <c r="AE14" s="432" t="str">
        <f t="shared" si="15"/>
        <v/>
      </c>
      <c r="AF14" s="432" t="str">
        <f t="shared" si="16"/>
        <v/>
      </c>
      <c r="AG14" s="432" t="str">
        <f t="shared" si="17"/>
        <v/>
      </c>
    </row>
    <row r="15" spans="1:33" ht="19.5" customHeight="1" x14ac:dyDescent="0.15">
      <c r="A15" s="64" t="s">
        <v>403</v>
      </c>
      <c r="B15" s="65">
        <f t="shared" si="0"/>
        <v>1</v>
      </c>
      <c r="C15" s="313">
        <v>1</v>
      </c>
      <c r="D15" s="313">
        <v>0</v>
      </c>
      <c r="E15" s="313">
        <v>0</v>
      </c>
      <c r="F15" s="313">
        <v>0</v>
      </c>
      <c r="G15" s="313">
        <v>0</v>
      </c>
      <c r="H15" s="313">
        <v>0</v>
      </c>
      <c r="I15" s="52">
        <v>0</v>
      </c>
      <c r="J15" s="223">
        <f t="shared" si="2"/>
        <v>2</v>
      </c>
      <c r="K15" s="313">
        <v>2</v>
      </c>
      <c r="L15" s="313">
        <v>0</v>
      </c>
      <c r="M15" s="313">
        <v>0</v>
      </c>
      <c r="N15" s="313">
        <v>0</v>
      </c>
      <c r="O15" s="313">
        <v>0</v>
      </c>
      <c r="P15" s="313">
        <v>0</v>
      </c>
      <c r="Q15" s="54">
        <v>0</v>
      </c>
      <c r="S15" s="432" t="str">
        <f t="shared" si="4"/>
        <v/>
      </c>
      <c r="T15" s="432" t="str">
        <f t="shared" si="5"/>
        <v/>
      </c>
      <c r="U15" s="432" t="str">
        <f t="shared" si="6"/>
        <v/>
      </c>
      <c r="V15" s="432" t="str">
        <f t="shared" si="7"/>
        <v/>
      </c>
      <c r="W15" s="432" t="str">
        <f t="shared" si="8"/>
        <v/>
      </c>
      <c r="X15" s="432" t="str">
        <f t="shared" si="9"/>
        <v/>
      </c>
      <c r="Y15" s="432" t="str">
        <f t="shared" si="10"/>
        <v/>
      </c>
      <c r="AA15" s="432" t="str">
        <f t="shared" si="11"/>
        <v/>
      </c>
      <c r="AB15" s="432" t="str">
        <f t="shared" si="12"/>
        <v/>
      </c>
      <c r="AC15" s="432" t="str">
        <f t="shared" si="13"/>
        <v/>
      </c>
      <c r="AD15" s="432" t="str">
        <f t="shared" si="14"/>
        <v/>
      </c>
      <c r="AE15" s="432" t="str">
        <f t="shared" si="15"/>
        <v/>
      </c>
      <c r="AF15" s="432" t="str">
        <f t="shared" si="16"/>
        <v/>
      </c>
      <c r="AG15" s="432" t="str">
        <f t="shared" si="17"/>
        <v/>
      </c>
    </row>
    <row r="16" spans="1:33" ht="19.5" customHeight="1" x14ac:dyDescent="0.15">
      <c r="A16" s="64" t="s">
        <v>404</v>
      </c>
      <c r="B16" s="65">
        <f t="shared" si="0"/>
        <v>2</v>
      </c>
      <c r="C16" s="313">
        <v>2</v>
      </c>
      <c r="D16" s="313">
        <v>0</v>
      </c>
      <c r="E16" s="313">
        <v>0</v>
      </c>
      <c r="F16" s="313">
        <v>0</v>
      </c>
      <c r="G16" s="313">
        <v>0</v>
      </c>
      <c r="H16" s="313">
        <v>0</v>
      </c>
      <c r="I16" s="52">
        <v>0</v>
      </c>
      <c r="J16" s="223">
        <f t="shared" si="2"/>
        <v>11</v>
      </c>
      <c r="K16" s="313">
        <v>11</v>
      </c>
      <c r="L16" s="313">
        <v>0</v>
      </c>
      <c r="M16" s="313">
        <v>0</v>
      </c>
      <c r="N16" s="313">
        <v>0</v>
      </c>
      <c r="O16" s="313">
        <v>0</v>
      </c>
      <c r="P16" s="313">
        <v>0</v>
      </c>
      <c r="Q16" s="54">
        <v>0</v>
      </c>
      <c r="S16" s="432" t="str">
        <f t="shared" si="4"/>
        <v/>
      </c>
      <c r="T16" s="432" t="str">
        <f t="shared" si="5"/>
        <v/>
      </c>
      <c r="U16" s="432" t="str">
        <f t="shared" si="6"/>
        <v/>
      </c>
      <c r="V16" s="432" t="str">
        <f t="shared" si="7"/>
        <v/>
      </c>
      <c r="W16" s="432" t="str">
        <f t="shared" si="8"/>
        <v/>
      </c>
      <c r="X16" s="432" t="str">
        <f t="shared" si="9"/>
        <v/>
      </c>
      <c r="Y16" s="432" t="str">
        <f t="shared" si="10"/>
        <v/>
      </c>
      <c r="AA16" s="432" t="str">
        <f t="shared" si="11"/>
        <v/>
      </c>
      <c r="AB16" s="432" t="str">
        <f t="shared" si="12"/>
        <v/>
      </c>
      <c r="AC16" s="432" t="str">
        <f t="shared" si="13"/>
        <v/>
      </c>
      <c r="AD16" s="432" t="str">
        <f t="shared" si="14"/>
        <v/>
      </c>
      <c r="AE16" s="432" t="str">
        <f t="shared" si="15"/>
        <v/>
      </c>
      <c r="AF16" s="432" t="str">
        <f t="shared" si="16"/>
        <v/>
      </c>
      <c r="AG16" s="432" t="str">
        <f t="shared" si="17"/>
        <v/>
      </c>
    </row>
    <row r="17" spans="1:33" ht="19.5" customHeight="1" x14ac:dyDescent="0.15">
      <c r="A17" s="64" t="s">
        <v>405</v>
      </c>
      <c r="B17" s="65">
        <f t="shared" si="0"/>
        <v>1</v>
      </c>
      <c r="C17" s="313">
        <v>1</v>
      </c>
      <c r="D17" s="313">
        <v>0</v>
      </c>
      <c r="E17" s="313">
        <v>0</v>
      </c>
      <c r="F17" s="313">
        <v>0</v>
      </c>
      <c r="G17" s="313">
        <v>0</v>
      </c>
      <c r="H17" s="313">
        <v>0</v>
      </c>
      <c r="I17" s="52">
        <v>0</v>
      </c>
      <c r="J17" s="223">
        <f t="shared" si="2"/>
        <v>7</v>
      </c>
      <c r="K17" s="313">
        <v>7</v>
      </c>
      <c r="L17" s="313">
        <v>0</v>
      </c>
      <c r="M17" s="313">
        <v>0</v>
      </c>
      <c r="N17" s="313">
        <v>0</v>
      </c>
      <c r="O17" s="313">
        <v>0</v>
      </c>
      <c r="P17" s="313">
        <v>0</v>
      </c>
      <c r="Q17" s="54">
        <v>0</v>
      </c>
      <c r="S17" s="432" t="str">
        <f t="shared" si="4"/>
        <v/>
      </c>
      <c r="T17" s="432" t="str">
        <f t="shared" si="5"/>
        <v/>
      </c>
      <c r="U17" s="432" t="str">
        <f t="shared" si="6"/>
        <v/>
      </c>
      <c r="V17" s="432" t="str">
        <f t="shared" si="7"/>
        <v/>
      </c>
      <c r="W17" s="432" t="str">
        <f t="shared" si="8"/>
        <v/>
      </c>
      <c r="X17" s="432" t="str">
        <f t="shared" si="9"/>
        <v/>
      </c>
      <c r="Y17" s="432" t="str">
        <f t="shared" si="10"/>
        <v/>
      </c>
      <c r="AA17" s="432" t="str">
        <f t="shared" si="11"/>
        <v/>
      </c>
      <c r="AB17" s="432" t="str">
        <f t="shared" si="12"/>
        <v/>
      </c>
      <c r="AC17" s="432" t="str">
        <f t="shared" si="13"/>
        <v/>
      </c>
      <c r="AD17" s="432" t="str">
        <f t="shared" si="14"/>
        <v/>
      </c>
      <c r="AE17" s="432" t="str">
        <f t="shared" si="15"/>
        <v/>
      </c>
      <c r="AF17" s="432" t="str">
        <f t="shared" si="16"/>
        <v/>
      </c>
      <c r="AG17" s="432" t="str">
        <f t="shared" si="17"/>
        <v/>
      </c>
    </row>
    <row r="18" spans="1:33" ht="19.5" customHeight="1" x14ac:dyDescent="0.15">
      <c r="A18" s="64"/>
      <c r="B18" s="65">
        <f t="shared" si="0"/>
        <v>0</v>
      </c>
      <c r="C18" s="313"/>
      <c r="D18" s="313"/>
      <c r="E18" s="313"/>
      <c r="F18" s="313"/>
      <c r="G18" s="313"/>
      <c r="H18" s="313"/>
      <c r="I18" s="52"/>
      <c r="J18" s="223">
        <f t="shared" si="2"/>
        <v>0</v>
      </c>
      <c r="K18" s="313"/>
      <c r="L18" s="313"/>
      <c r="M18" s="313"/>
      <c r="N18" s="313"/>
      <c r="O18" s="313"/>
      <c r="P18" s="313"/>
      <c r="Q18" s="54"/>
      <c r="S18" s="432" t="str">
        <f t="shared" si="4"/>
        <v/>
      </c>
      <c r="T18" s="432" t="str">
        <f t="shared" si="5"/>
        <v/>
      </c>
      <c r="U18" s="432" t="str">
        <f t="shared" si="6"/>
        <v/>
      </c>
      <c r="V18" s="432" t="str">
        <f t="shared" si="7"/>
        <v/>
      </c>
      <c r="W18" s="432" t="str">
        <f t="shared" si="8"/>
        <v/>
      </c>
      <c r="X18" s="432" t="str">
        <f t="shared" si="9"/>
        <v/>
      </c>
      <c r="Y18" s="432" t="str">
        <f t="shared" si="10"/>
        <v/>
      </c>
      <c r="AA18" s="432" t="str">
        <f t="shared" si="11"/>
        <v/>
      </c>
      <c r="AB18" s="432" t="str">
        <f t="shared" si="12"/>
        <v/>
      </c>
      <c r="AC18" s="432" t="str">
        <f t="shared" si="13"/>
        <v/>
      </c>
      <c r="AD18" s="432" t="str">
        <f t="shared" si="14"/>
        <v/>
      </c>
      <c r="AE18" s="432" t="str">
        <f t="shared" si="15"/>
        <v/>
      </c>
      <c r="AF18" s="432" t="str">
        <f t="shared" si="16"/>
        <v/>
      </c>
      <c r="AG18" s="432" t="str">
        <f t="shared" si="17"/>
        <v/>
      </c>
    </row>
    <row r="19" spans="1:33" ht="19.5" customHeight="1" x14ac:dyDescent="0.15">
      <c r="A19" s="64"/>
      <c r="B19" s="65">
        <f t="shared" si="0"/>
        <v>0</v>
      </c>
      <c r="C19" s="313"/>
      <c r="D19" s="313"/>
      <c r="E19" s="313"/>
      <c r="F19" s="313"/>
      <c r="G19" s="313"/>
      <c r="H19" s="313"/>
      <c r="I19" s="52"/>
      <c r="J19" s="99">
        <f t="shared" si="2"/>
        <v>0</v>
      </c>
      <c r="K19" s="313"/>
      <c r="L19" s="313"/>
      <c r="M19" s="313"/>
      <c r="N19" s="313"/>
      <c r="O19" s="313"/>
      <c r="P19" s="313"/>
      <c r="Q19" s="54"/>
      <c r="S19" s="432" t="str">
        <f t="shared" si="4"/>
        <v/>
      </c>
      <c r="T19" s="432" t="str">
        <f t="shared" si="5"/>
        <v/>
      </c>
      <c r="U19" s="432" t="str">
        <f t="shared" si="6"/>
        <v/>
      </c>
      <c r="V19" s="432" t="str">
        <f t="shared" si="7"/>
        <v/>
      </c>
      <c r="W19" s="432" t="str">
        <f t="shared" si="8"/>
        <v/>
      </c>
      <c r="X19" s="432" t="str">
        <f t="shared" si="9"/>
        <v/>
      </c>
      <c r="Y19" s="432" t="str">
        <f t="shared" si="10"/>
        <v/>
      </c>
      <c r="AA19" s="432" t="str">
        <f t="shared" si="11"/>
        <v/>
      </c>
      <c r="AB19" s="432" t="str">
        <f t="shared" si="12"/>
        <v/>
      </c>
      <c r="AC19" s="432" t="str">
        <f t="shared" si="13"/>
        <v/>
      </c>
      <c r="AD19" s="432" t="str">
        <f t="shared" si="14"/>
        <v/>
      </c>
      <c r="AE19" s="432" t="str">
        <f t="shared" si="15"/>
        <v/>
      </c>
      <c r="AF19" s="432" t="str">
        <f t="shared" si="16"/>
        <v/>
      </c>
      <c r="AG19" s="432" t="str">
        <f t="shared" si="17"/>
        <v/>
      </c>
    </row>
    <row r="20" spans="1:33" ht="19.5" customHeight="1" x14ac:dyDescent="0.15">
      <c r="A20" s="64"/>
      <c r="B20" s="65">
        <f t="shared" si="0"/>
        <v>0</v>
      </c>
      <c r="C20" s="313"/>
      <c r="D20" s="313"/>
      <c r="E20" s="313"/>
      <c r="F20" s="313"/>
      <c r="G20" s="313"/>
      <c r="H20" s="313"/>
      <c r="I20" s="52"/>
      <c r="J20" s="99">
        <f t="shared" si="2"/>
        <v>0</v>
      </c>
      <c r="K20" s="313"/>
      <c r="L20" s="313"/>
      <c r="M20" s="313"/>
      <c r="N20" s="313"/>
      <c r="O20" s="313"/>
      <c r="P20" s="313"/>
      <c r="Q20" s="54"/>
      <c r="S20" s="432" t="str">
        <f t="shared" si="4"/>
        <v/>
      </c>
      <c r="T20" s="432" t="str">
        <f t="shared" si="5"/>
        <v/>
      </c>
      <c r="U20" s="432" t="str">
        <f t="shared" si="6"/>
        <v/>
      </c>
      <c r="V20" s="432" t="str">
        <f t="shared" si="7"/>
        <v/>
      </c>
      <c r="W20" s="432" t="str">
        <f t="shared" si="8"/>
        <v/>
      </c>
      <c r="X20" s="432" t="str">
        <f t="shared" si="9"/>
        <v/>
      </c>
      <c r="Y20" s="432" t="str">
        <f t="shared" si="10"/>
        <v/>
      </c>
      <c r="AA20" s="432" t="str">
        <f t="shared" si="11"/>
        <v/>
      </c>
      <c r="AB20" s="432" t="str">
        <f t="shared" si="12"/>
        <v/>
      </c>
      <c r="AC20" s="432" t="str">
        <f t="shared" si="13"/>
        <v/>
      </c>
      <c r="AD20" s="432" t="str">
        <f t="shared" si="14"/>
        <v/>
      </c>
      <c r="AE20" s="432" t="str">
        <f t="shared" si="15"/>
        <v/>
      </c>
      <c r="AF20" s="432" t="str">
        <f t="shared" si="16"/>
        <v/>
      </c>
      <c r="AG20" s="432" t="str">
        <f t="shared" si="17"/>
        <v/>
      </c>
    </row>
    <row r="21" spans="1:33" ht="19.5" customHeight="1" x14ac:dyDescent="0.15">
      <c r="A21" s="64"/>
      <c r="B21" s="65">
        <f t="shared" ref="B21:B36" si="18">SUM(C21:I21)</f>
        <v>0</v>
      </c>
      <c r="C21" s="313"/>
      <c r="D21" s="313"/>
      <c r="E21" s="313"/>
      <c r="F21" s="313"/>
      <c r="G21" s="313"/>
      <c r="H21" s="313"/>
      <c r="I21" s="52"/>
      <c r="J21" s="99">
        <f t="shared" ref="J21:J36" si="19">SUM(K21:Q21)</f>
        <v>0</v>
      </c>
      <c r="K21" s="313"/>
      <c r="L21" s="313"/>
      <c r="M21" s="313"/>
      <c r="N21" s="313"/>
      <c r="O21" s="313"/>
      <c r="P21" s="313"/>
      <c r="Q21" s="54"/>
      <c r="S21" s="432" t="str">
        <f t="shared" si="4"/>
        <v/>
      </c>
      <c r="T21" s="432" t="str">
        <f t="shared" si="5"/>
        <v/>
      </c>
      <c r="U21" s="432" t="str">
        <f t="shared" si="6"/>
        <v/>
      </c>
      <c r="V21" s="432" t="str">
        <f t="shared" si="7"/>
        <v/>
      </c>
      <c r="W21" s="432" t="str">
        <f t="shared" si="8"/>
        <v/>
      </c>
      <c r="X21" s="432" t="str">
        <f t="shared" si="9"/>
        <v/>
      </c>
      <c r="Y21" s="432" t="str">
        <f t="shared" si="10"/>
        <v/>
      </c>
      <c r="AA21" s="432" t="str">
        <f t="shared" si="11"/>
        <v/>
      </c>
      <c r="AB21" s="432" t="str">
        <f t="shared" si="12"/>
        <v/>
      </c>
      <c r="AC21" s="432" t="str">
        <f t="shared" si="13"/>
        <v/>
      </c>
      <c r="AD21" s="432" t="str">
        <f t="shared" si="14"/>
        <v/>
      </c>
      <c r="AE21" s="432" t="str">
        <f t="shared" si="15"/>
        <v/>
      </c>
      <c r="AF21" s="432" t="str">
        <f t="shared" si="16"/>
        <v/>
      </c>
      <c r="AG21" s="432" t="str">
        <f t="shared" si="17"/>
        <v/>
      </c>
    </row>
    <row r="22" spans="1:33" ht="19.5" customHeight="1" x14ac:dyDescent="0.15">
      <c r="A22" s="64"/>
      <c r="B22" s="65">
        <f t="shared" si="18"/>
        <v>0</v>
      </c>
      <c r="C22" s="313"/>
      <c r="D22" s="313"/>
      <c r="E22" s="313"/>
      <c r="F22" s="313"/>
      <c r="G22" s="313"/>
      <c r="H22" s="313"/>
      <c r="I22" s="52"/>
      <c r="J22" s="99">
        <f t="shared" si="19"/>
        <v>0</v>
      </c>
      <c r="K22" s="313"/>
      <c r="L22" s="313"/>
      <c r="M22" s="313"/>
      <c r="N22" s="313"/>
      <c r="O22" s="313"/>
      <c r="P22" s="313"/>
      <c r="Q22" s="54"/>
      <c r="S22" s="432" t="str">
        <f t="shared" si="4"/>
        <v/>
      </c>
      <c r="T22" s="432" t="str">
        <f t="shared" si="5"/>
        <v/>
      </c>
      <c r="U22" s="432" t="str">
        <f t="shared" si="6"/>
        <v/>
      </c>
      <c r="V22" s="432" t="str">
        <f t="shared" si="7"/>
        <v/>
      </c>
      <c r="W22" s="432" t="str">
        <f t="shared" si="8"/>
        <v/>
      </c>
      <c r="X22" s="432" t="str">
        <f t="shared" si="9"/>
        <v/>
      </c>
      <c r="Y22" s="432" t="str">
        <f t="shared" si="10"/>
        <v/>
      </c>
      <c r="AA22" s="432" t="str">
        <f t="shared" si="11"/>
        <v/>
      </c>
      <c r="AB22" s="432" t="str">
        <f t="shared" si="12"/>
        <v/>
      </c>
      <c r="AC22" s="432" t="str">
        <f t="shared" si="13"/>
        <v/>
      </c>
      <c r="AD22" s="432" t="str">
        <f t="shared" si="14"/>
        <v/>
      </c>
      <c r="AE22" s="432" t="str">
        <f t="shared" si="15"/>
        <v/>
      </c>
      <c r="AF22" s="432" t="str">
        <f t="shared" si="16"/>
        <v/>
      </c>
      <c r="AG22" s="432" t="str">
        <f t="shared" si="17"/>
        <v/>
      </c>
    </row>
    <row r="23" spans="1:33" ht="19.5" customHeight="1" x14ac:dyDescent="0.15">
      <c r="A23" s="64"/>
      <c r="B23" s="65">
        <f t="shared" si="18"/>
        <v>0</v>
      </c>
      <c r="C23" s="313"/>
      <c r="D23" s="313"/>
      <c r="E23" s="313"/>
      <c r="F23" s="313"/>
      <c r="G23" s="313"/>
      <c r="H23" s="313"/>
      <c r="I23" s="52"/>
      <c r="J23" s="99">
        <f t="shared" si="19"/>
        <v>0</v>
      </c>
      <c r="K23" s="313"/>
      <c r="L23" s="313"/>
      <c r="M23" s="313"/>
      <c r="N23" s="313"/>
      <c r="O23" s="313"/>
      <c r="P23" s="313"/>
      <c r="Q23" s="54"/>
      <c r="S23" s="432" t="str">
        <f t="shared" si="4"/>
        <v/>
      </c>
      <c r="T23" s="432" t="str">
        <f t="shared" si="5"/>
        <v/>
      </c>
      <c r="U23" s="432" t="str">
        <f t="shared" si="6"/>
        <v/>
      </c>
      <c r="V23" s="432" t="str">
        <f t="shared" si="7"/>
        <v/>
      </c>
      <c r="W23" s="432" t="str">
        <f t="shared" si="8"/>
        <v/>
      </c>
      <c r="X23" s="432" t="str">
        <f t="shared" si="9"/>
        <v/>
      </c>
      <c r="Y23" s="432" t="str">
        <f t="shared" si="10"/>
        <v/>
      </c>
      <c r="AA23" s="432" t="str">
        <f t="shared" si="11"/>
        <v/>
      </c>
      <c r="AB23" s="432" t="str">
        <f t="shared" si="12"/>
        <v/>
      </c>
      <c r="AC23" s="432" t="str">
        <f t="shared" si="13"/>
        <v/>
      </c>
      <c r="AD23" s="432" t="str">
        <f t="shared" si="14"/>
        <v/>
      </c>
      <c r="AE23" s="432" t="str">
        <f t="shared" si="15"/>
        <v/>
      </c>
      <c r="AF23" s="432" t="str">
        <f t="shared" si="16"/>
        <v/>
      </c>
      <c r="AG23" s="432" t="str">
        <f t="shared" si="17"/>
        <v/>
      </c>
    </row>
    <row r="24" spans="1:33" ht="19.5" customHeight="1" x14ac:dyDescent="0.15">
      <c r="A24" s="64"/>
      <c r="B24" s="65">
        <f t="shared" si="18"/>
        <v>0</v>
      </c>
      <c r="C24" s="313"/>
      <c r="D24" s="313"/>
      <c r="E24" s="313"/>
      <c r="F24" s="313"/>
      <c r="G24" s="313"/>
      <c r="H24" s="313"/>
      <c r="I24" s="52"/>
      <c r="J24" s="99">
        <f t="shared" si="19"/>
        <v>0</v>
      </c>
      <c r="K24" s="313"/>
      <c r="L24" s="313"/>
      <c r="M24" s="313"/>
      <c r="N24" s="313"/>
      <c r="O24" s="313"/>
      <c r="P24" s="313"/>
      <c r="Q24" s="54"/>
      <c r="S24" s="432" t="str">
        <f t="shared" si="4"/>
        <v/>
      </c>
      <c r="T24" s="432" t="str">
        <f t="shared" si="5"/>
        <v/>
      </c>
      <c r="U24" s="432" t="str">
        <f t="shared" si="6"/>
        <v/>
      </c>
      <c r="V24" s="432" t="str">
        <f t="shared" si="7"/>
        <v/>
      </c>
      <c r="W24" s="432" t="str">
        <f t="shared" si="8"/>
        <v/>
      </c>
      <c r="X24" s="432" t="str">
        <f t="shared" si="9"/>
        <v/>
      </c>
      <c r="Y24" s="432" t="str">
        <f t="shared" si="10"/>
        <v/>
      </c>
      <c r="AA24" s="432" t="str">
        <f t="shared" si="11"/>
        <v/>
      </c>
      <c r="AB24" s="432" t="str">
        <f t="shared" si="12"/>
        <v/>
      </c>
      <c r="AC24" s="432" t="str">
        <f t="shared" si="13"/>
        <v/>
      </c>
      <c r="AD24" s="432" t="str">
        <f t="shared" si="14"/>
        <v/>
      </c>
      <c r="AE24" s="432" t="str">
        <f t="shared" si="15"/>
        <v/>
      </c>
      <c r="AF24" s="432" t="str">
        <f t="shared" si="16"/>
        <v/>
      </c>
      <c r="AG24" s="432" t="str">
        <f t="shared" si="17"/>
        <v/>
      </c>
    </row>
    <row r="25" spans="1:33" ht="19.5" customHeight="1" x14ac:dyDescent="0.15">
      <c r="A25" s="64"/>
      <c r="B25" s="65">
        <f t="shared" si="18"/>
        <v>0</v>
      </c>
      <c r="C25" s="313"/>
      <c r="D25" s="313"/>
      <c r="E25" s="313"/>
      <c r="F25" s="313"/>
      <c r="G25" s="313"/>
      <c r="H25" s="313"/>
      <c r="I25" s="52"/>
      <c r="J25" s="99">
        <f t="shared" si="19"/>
        <v>0</v>
      </c>
      <c r="K25" s="313"/>
      <c r="L25" s="313"/>
      <c r="M25" s="313"/>
      <c r="N25" s="313"/>
      <c r="O25" s="313"/>
      <c r="P25" s="313"/>
      <c r="Q25" s="54"/>
      <c r="S25" s="432" t="str">
        <f t="shared" si="4"/>
        <v/>
      </c>
      <c r="T25" s="432" t="str">
        <f t="shared" si="5"/>
        <v/>
      </c>
      <c r="U25" s="432" t="str">
        <f t="shared" si="6"/>
        <v/>
      </c>
      <c r="V25" s="432" t="str">
        <f t="shared" si="7"/>
        <v/>
      </c>
      <c r="W25" s="432" t="str">
        <f t="shared" si="8"/>
        <v/>
      </c>
      <c r="X25" s="432" t="str">
        <f t="shared" si="9"/>
        <v/>
      </c>
      <c r="Y25" s="432" t="str">
        <f t="shared" si="10"/>
        <v/>
      </c>
      <c r="AA25" s="432" t="str">
        <f t="shared" si="11"/>
        <v/>
      </c>
      <c r="AB25" s="432" t="str">
        <f t="shared" si="12"/>
        <v/>
      </c>
      <c r="AC25" s="432" t="str">
        <f t="shared" si="13"/>
        <v/>
      </c>
      <c r="AD25" s="432" t="str">
        <f t="shared" si="14"/>
        <v/>
      </c>
      <c r="AE25" s="432" t="str">
        <f t="shared" si="15"/>
        <v/>
      </c>
      <c r="AF25" s="432" t="str">
        <f t="shared" si="16"/>
        <v/>
      </c>
      <c r="AG25" s="432" t="str">
        <f t="shared" si="17"/>
        <v/>
      </c>
    </row>
    <row r="26" spans="1:33" ht="19.5" customHeight="1" x14ac:dyDescent="0.15">
      <c r="A26" s="64"/>
      <c r="B26" s="65">
        <f t="shared" si="18"/>
        <v>0</v>
      </c>
      <c r="C26" s="313"/>
      <c r="D26" s="313"/>
      <c r="E26" s="313"/>
      <c r="F26" s="313"/>
      <c r="G26" s="313"/>
      <c r="H26" s="313"/>
      <c r="I26" s="52"/>
      <c r="J26" s="99">
        <f t="shared" si="19"/>
        <v>0</v>
      </c>
      <c r="K26" s="313"/>
      <c r="L26" s="313"/>
      <c r="M26" s="313"/>
      <c r="N26" s="313"/>
      <c r="O26" s="313"/>
      <c r="P26" s="313"/>
      <c r="Q26" s="54"/>
      <c r="S26" s="432" t="str">
        <f t="shared" si="4"/>
        <v/>
      </c>
      <c r="T26" s="432" t="str">
        <f t="shared" si="5"/>
        <v/>
      </c>
      <c r="U26" s="432" t="str">
        <f t="shared" si="6"/>
        <v/>
      </c>
      <c r="V26" s="432" t="str">
        <f t="shared" si="7"/>
        <v/>
      </c>
      <c r="W26" s="432" t="str">
        <f t="shared" si="8"/>
        <v/>
      </c>
      <c r="X26" s="432" t="str">
        <f t="shared" si="9"/>
        <v/>
      </c>
      <c r="Y26" s="432" t="str">
        <f t="shared" si="10"/>
        <v/>
      </c>
      <c r="AA26" s="432" t="str">
        <f t="shared" si="11"/>
        <v/>
      </c>
      <c r="AB26" s="432" t="str">
        <f t="shared" si="12"/>
        <v/>
      </c>
      <c r="AC26" s="432" t="str">
        <f t="shared" si="13"/>
        <v/>
      </c>
      <c r="AD26" s="432" t="str">
        <f t="shared" si="14"/>
        <v/>
      </c>
      <c r="AE26" s="432" t="str">
        <f t="shared" si="15"/>
        <v/>
      </c>
      <c r="AF26" s="432" t="str">
        <f t="shared" si="16"/>
        <v/>
      </c>
      <c r="AG26" s="432" t="str">
        <f t="shared" si="17"/>
        <v/>
      </c>
    </row>
    <row r="27" spans="1:33" ht="19.5" customHeight="1" x14ac:dyDescent="0.15">
      <c r="A27" s="64"/>
      <c r="B27" s="65">
        <f t="shared" si="18"/>
        <v>0</v>
      </c>
      <c r="C27" s="313"/>
      <c r="D27" s="313"/>
      <c r="E27" s="313"/>
      <c r="F27" s="313"/>
      <c r="G27" s="313"/>
      <c r="H27" s="313"/>
      <c r="I27" s="52"/>
      <c r="J27" s="99">
        <f t="shared" si="19"/>
        <v>0</v>
      </c>
      <c r="K27" s="313"/>
      <c r="L27" s="313"/>
      <c r="M27" s="313"/>
      <c r="N27" s="313"/>
      <c r="O27" s="313"/>
      <c r="P27" s="313"/>
      <c r="Q27" s="54"/>
      <c r="S27" s="432" t="str">
        <f t="shared" si="4"/>
        <v/>
      </c>
      <c r="T27" s="432" t="str">
        <f t="shared" si="5"/>
        <v/>
      </c>
      <c r="U27" s="432" t="str">
        <f t="shared" si="6"/>
        <v/>
      </c>
      <c r="V27" s="432" t="str">
        <f t="shared" si="7"/>
        <v/>
      </c>
      <c r="W27" s="432" t="str">
        <f t="shared" si="8"/>
        <v/>
      </c>
      <c r="X27" s="432" t="str">
        <f t="shared" si="9"/>
        <v/>
      </c>
      <c r="Y27" s="432" t="str">
        <f t="shared" si="10"/>
        <v/>
      </c>
      <c r="AA27" s="432" t="str">
        <f t="shared" si="11"/>
        <v/>
      </c>
      <c r="AB27" s="432" t="str">
        <f t="shared" si="12"/>
        <v/>
      </c>
      <c r="AC27" s="432" t="str">
        <f t="shared" si="13"/>
        <v/>
      </c>
      <c r="AD27" s="432" t="str">
        <f t="shared" si="14"/>
        <v/>
      </c>
      <c r="AE27" s="432" t="str">
        <f t="shared" si="15"/>
        <v/>
      </c>
      <c r="AF27" s="432" t="str">
        <f t="shared" si="16"/>
        <v/>
      </c>
      <c r="AG27" s="432" t="str">
        <f t="shared" si="17"/>
        <v/>
      </c>
    </row>
    <row r="28" spans="1:33" ht="19.5" customHeight="1" x14ac:dyDescent="0.15">
      <c r="A28" s="64"/>
      <c r="B28" s="65">
        <f t="shared" si="18"/>
        <v>0</v>
      </c>
      <c r="C28" s="313"/>
      <c r="D28" s="313"/>
      <c r="E28" s="313"/>
      <c r="F28" s="313"/>
      <c r="G28" s="313"/>
      <c r="H28" s="313"/>
      <c r="I28" s="52"/>
      <c r="J28" s="99">
        <f t="shared" si="19"/>
        <v>0</v>
      </c>
      <c r="K28" s="313"/>
      <c r="L28" s="313"/>
      <c r="M28" s="313"/>
      <c r="N28" s="313"/>
      <c r="O28" s="313"/>
      <c r="P28" s="313"/>
      <c r="Q28" s="54"/>
      <c r="S28" s="432" t="str">
        <f t="shared" si="4"/>
        <v/>
      </c>
      <c r="T28" s="432" t="str">
        <f t="shared" si="5"/>
        <v/>
      </c>
      <c r="U28" s="432" t="str">
        <f t="shared" si="6"/>
        <v/>
      </c>
      <c r="V28" s="432" t="str">
        <f t="shared" si="7"/>
        <v/>
      </c>
      <c r="W28" s="432" t="str">
        <f t="shared" si="8"/>
        <v/>
      </c>
      <c r="X28" s="432" t="str">
        <f t="shared" si="9"/>
        <v/>
      </c>
      <c r="Y28" s="432" t="str">
        <f t="shared" si="10"/>
        <v/>
      </c>
      <c r="AA28" s="432" t="str">
        <f t="shared" si="11"/>
        <v/>
      </c>
      <c r="AB28" s="432" t="str">
        <f t="shared" si="12"/>
        <v/>
      </c>
      <c r="AC28" s="432" t="str">
        <f t="shared" si="13"/>
        <v/>
      </c>
      <c r="AD28" s="432" t="str">
        <f t="shared" si="14"/>
        <v/>
      </c>
      <c r="AE28" s="432" t="str">
        <f t="shared" si="15"/>
        <v/>
      </c>
      <c r="AF28" s="432" t="str">
        <f t="shared" si="16"/>
        <v/>
      </c>
      <c r="AG28" s="432" t="str">
        <f t="shared" si="17"/>
        <v/>
      </c>
    </row>
    <row r="29" spans="1:33" ht="19.5" customHeight="1" x14ac:dyDescent="0.15">
      <c r="A29" s="64"/>
      <c r="B29" s="65">
        <f t="shared" si="18"/>
        <v>0</v>
      </c>
      <c r="C29" s="313"/>
      <c r="D29" s="313"/>
      <c r="E29" s="313"/>
      <c r="F29" s="313"/>
      <c r="G29" s="313"/>
      <c r="H29" s="313"/>
      <c r="I29" s="52"/>
      <c r="J29" s="99">
        <f t="shared" si="19"/>
        <v>0</v>
      </c>
      <c r="K29" s="313"/>
      <c r="L29" s="313"/>
      <c r="M29" s="313"/>
      <c r="N29" s="313"/>
      <c r="O29" s="313"/>
      <c r="P29" s="313"/>
      <c r="Q29" s="54"/>
      <c r="S29" s="432" t="str">
        <f t="shared" si="4"/>
        <v/>
      </c>
      <c r="T29" s="432" t="str">
        <f t="shared" si="5"/>
        <v/>
      </c>
      <c r="U29" s="432" t="str">
        <f t="shared" si="6"/>
        <v/>
      </c>
      <c r="V29" s="432" t="str">
        <f t="shared" si="7"/>
        <v/>
      </c>
      <c r="W29" s="432" t="str">
        <f t="shared" si="8"/>
        <v/>
      </c>
      <c r="X29" s="432" t="str">
        <f t="shared" si="9"/>
        <v/>
      </c>
      <c r="Y29" s="432" t="str">
        <f t="shared" si="10"/>
        <v/>
      </c>
      <c r="AA29" s="432" t="str">
        <f t="shared" si="11"/>
        <v/>
      </c>
      <c r="AB29" s="432" t="str">
        <f t="shared" si="12"/>
        <v/>
      </c>
      <c r="AC29" s="432" t="str">
        <f t="shared" si="13"/>
        <v/>
      </c>
      <c r="AD29" s="432" t="str">
        <f t="shared" si="14"/>
        <v/>
      </c>
      <c r="AE29" s="432" t="str">
        <f t="shared" si="15"/>
        <v/>
      </c>
      <c r="AF29" s="432" t="str">
        <f t="shared" si="16"/>
        <v/>
      </c>
      <c r="AG29" s="432" t="str">
        <f t="shared" si="17"/>
        <v/>
      </c>
    </row>
    <row r="30" spans="1:33" ht="19.5" customHeight="1" x14ac:dyDescent="0.15">
      <c r="A30" s="64"/>
      <c r="B30" s="65">
        <f t="shared" si="18"/>
        <v>0</v>
      </c>
      <c r="C30" s="313"/>
      <c r="D30" s="313"/>
      <c r="E30" s="313"/>
      <c r="F30" s="313"/>
      <c r="G30" s="313"/>
      <c r="H30" s="313"/>
      <c r="I30" s="52"/>
      <c r="J30" s="99">
        <f t="shared" si="19"/>
        <v>0</v>
      </c>
      <c r="K30" s="313"/>
      <c r="L30" s="313"/>
      <c r="M30" s="313"/>
      <c r="N30" s="313"/>
      <c r="O30" s="313"/>
      <c r="P30" s="313"/>
      <c r="Q30" s="54"/>
      <c r="S30" s="432" t="str">
        <f t="shared" si="4"/>
        <v/>
      </c>
      <c r="T30" s="432" t="str">
        <f t="shared" si="5"/>
        <v/>
      </c>
      <c r="U30" s="432" t="str">
        <f t="shared" si="6"/>
        <v/>
      </c>
      <c r="V30" s="432" t="str">
        <f t="shared" si="7"/>
        <v/>
      </c>
      <c r="W30" s="432" t="str">
        <f t="shared" si="8"/>
        <v/>
      </c>
      <c r="X30" s="432" t="str">
        <f t="shared" si="9"/>
        <v/>
      </c>
      <c r="Y30" s="432" t="str">
        <f t="shared" si="10"/>
        <v/>
      </c>
      <c r="AA30" s="432" t="str">
        <f t="shared" si="11"/>
        <v/>
      </c>
      <c r="AB30" s="432" t="str">
        <f t="shared" si="12"/>
        <v/>
      </c>
      <c r="AC30" s="432" t="str">
        <f t="shared" si="13"/>
        <v/>
      </c>
      <c r="AD30" s="432" t="str">
        <f t="shared" si="14"/>
        <v/>
      </c>
      <c r="AE30" s="432" t="str">
        <f t="shared" si="15"/>
        <v/>
      </c>
      <c r="AF30" s="432" t="str">
        <f t="shared" si="16"/>
        <v/>
      </c>
      <c r="AG30" s="432" t="str">
        <f t="shared" si="17"/>
        <v/>
      </c>
    </row>
    <row r="31" spans="1:33" ht="19.5" customHeight="1" x14ac:dyDescent="0.15">
      <c r="A31" s="64"/>
      <c r="B31" s="65">
        <f t="shared" si="18"/>
        <v>0</v>
      </c>
      <c r="C31" s="313"/>
      <c r="D31" s="313"/>
      <c r="E31" s="313"/>
      <c r="F31" s="313"/>
      <c r="G31" s="313"/>
      <c r="H31" s="313"/>
      <c r="I31" s="52"/>
      <c r="J31" s="99">
        <f t="shared" si="19"/>
        <v>0</v>
      </c>
      <c r="K31" s="313"/>
      <c r="L31" s="313"/>
      <c r="M31" s="313"/>
      <c r="N31" s="313"/>
      <c r="O31" s="313"/>
      <c r="P31" s="313"/>
      <c r="Q31" s="54"/>
      <c r="S31" s="432" t="str">
        <f t="shared" si="4"/>
        <v/>
      </c>
      <c r="T31" s="432" t="str">
        <f t="shared" si="5"/>
        <v/>
      </c>
      <c r="U31" s="432" t="str">
        <f t="shared" si="6"/>
        <v/>
      </c>
      <c r="V31" s="432" t="str">
        <f t="shared" si="7"/>
        <v/>
      </c>
      <c r="W31" s="432" t="str">
        <f t="shared" si="8"/>
        <v/>
      </c>
      <c r="X31" s="432" t="str">
        <f t="shared" si="9"/>
        <v/>
      </c>
      <c r="Y31" s="432" t="str">
        <f t="shared" si="10"/>
        <v/>
      </c>
      <c r="AA31" s="432" t="str">
        <f t="shared" si="11"/>
        <v/>
      </c>
      <c r="AB31" s="432" t="str">
        <f t="shared" si="12"/>
        <v/>
      </c>
      <c r="AC31" s="432" t="str">
        <f t="shared" si="13"/>
        <v/>
      </c>
      <c r="AD31" s="432" t="str">
        <f t="shared" si="14"/>
        <v/>
      </c>
      <c r="AE31" s="432" t="str">
        <f t="shared" si="15"/>
        <v/>
      </c>
      <c r="AF31" s="432" t="str">
        <f t="shared" si="16"/>
        <v/>
      </c>
      <c r="AG31" s="432" t="str">
        <f t="shared" si="17"/>
        <v/>
      </c>
    </row>
    <row r="32" spans="1:33" ht="19.5" customHeight="1" x14ac:dyDescent="0.15">
      <c r="A32" s="64"/>
      <c r="B32" s="65">
        <f t="shared" si="18"/>
        <v>0</v>
      </c>
      <c r="C32" s="313"/>
      <c r="D32" s="313"/>
      <c r="E32" s="313"/>
      <c r="F32" s="313"/>
      <c r="G32" s="313"/>
      <c r="H32" s="313"/>
      <c r="I32" s="52"/>
      <c r="J32" s="99">
        <f t="shared" si="19"/>
        <v>0</v>
      </c>
      <c r="K32" s="313"/>
      <c r="L32" s="313"/>
      <c r="M32" s="313"/>
      <c r="N32" s="313"/>
      <c r="O32" s="313"/>
      <c r="P32" s="313"/>
      <c r="Q32" s="54"/>
      <c r="S32" s="432" t="str">
        <f t="shared" si="4"/>
        <v/>
      </c>
      <c r="T32" s="432" t="str">
        <f t="shared" si="5"/>
        <v/>
      </c>
      <c r="U32" s="432" t="str">
        <f t="shared" si="6"/>
        <v/>
      </c>
      <c r="V32" s="432" t="str">
        <f t="shared" si="7"/>
        <v/>
      </c>
      <c r="W32" s="432" t="str">
        <f t="shared" si="8"/>
        <v/>
      </c>
      <c r="X32" s="432" t="str">
        <f t="shared" si="9"/>
        <v/>
      </c>
      <c r="Y32" s="432" t="str">
        <f t="shared" si="10"/>
        <v/>
      </c>
      <c r="AA32" s="432" t="str">
        <f t="shared" si="11"/>
        <v/>
      </c>
      <c r="AB32" s="432" t="str">
        <f t="shared" si="12"/>
        <v/>
      </c>
      <c r="AC32" s="432" t="str">
        <f t="shared" si="13"/>
        <v/>
      </c>
      <c r="AD32" s="432" t="str">
        <f t="shared" si="14"/>
        <v/>
      </c>
      <c r="AE32" s="432" t="str">
        <f t="shared" si="15"/>
        <v/>
      </c>
      <c r="AF32" s="432" t="str">
        <f t="shared" si="16"/>
        <v/>
      </c>
      <c r="AG32" s="432" t="str">
        <f t="shared" si="17"/>
        <v/>
      </c>
    </row>
    <row r="33" spans="1:33" ht="19.5" customHeight="1" x14ac:dyDescent="0.15">
      <c r="A33" s="64"/>
      <c r="B33" s="65">
        <f t="shared" si="18"/>
        <v>0</v>
      </c>
      <c r="C33" s="313"/>
      <c r="D33" s="313"/>
      <c r="E33" s="313"/>
      <c r="F33" s="313"/>
      <c r="G33" s="313"/>
      <c r="H33" s="313"/>
      <c r="I33" s="52"/>
      <c r="J33" s="99">
        <f t="shared" si="19"/>
        <v>0</v>
      </c>
      <c r="K33" s="313"/>
      <c r="L33" s="313"/>
      <c r="M33" s="313"/>
      <c r="N33" s="313"/>
      <c r="O33" s="313"/>
      <c r="P33" s="313"/>
      <c r="Q33" s="54"/>
      <c r="S33" s="432" t="str">
        <f t="shared" si="4"/>
        <v/>
      </c>
      <c r="T33" s="432" t="str">
        <f t="shared" si="5"/>
        <v/>
      </c>
      <c r="U33" s="432" t="str">
        <f t="shared" si="6"/>
        <v/>
      </c>
      <c r="V33" s="432" t="str">
        <f t="shared" si="7"/>
        <v/>
      </c>
      <c r="W33" s="432" t="str">
        <f t="shared" si="8"/>
        <v/>
      </c>
      <c r="X33" s="432" t="str">
        <f t="shared" si="9"/>
        <v/>
      </c>
      <c r="Y33" s="432" t="str">
        <f t="shared" si="10"/>
        <v/>
      </c>
      <c r="AA33" s="432" t="str">
        <f t="shared" si="11"/>
        <v/>
      </c>
      <c r="AB33" s="432" t="str">
        <f t="shared" si="12"/>
        <v/>
      </c>
      <c r="AC33" s="432" t="str">
        <f t="shared" si="13"/>
        <v/>
      </c>
      <c r="AD33" s="432" t="str">
        <f t="shared" si="14"/>
        <v/>
      </c>
      <c r="AE33" s="432" t="str">
        <f t="shared" si="15"/>
        <v/>
      </c>
      <c r="AF33" s="432" t="str">
        <f t="shared" si="16"/>
        <v/>
      </c>
      <c r="AG33" s="432" t="str">
        <f t="shared" si="17"/>
        <v/>
      </c>
    </row>
    <row r="34" spans="1:33" ht="19.5" customHeight="1" x14ac:dyDescent="0.15">
      <c r="A34" s="64"/>
      <c r="B34" s="65">
        <f t="shared" si="18"/>
        <v>0</v>
      </c>
      <c r="C34" s="313"/>
      <c r="D34" s="313"/>
      <c r="E34" s="313"/>
      <c r="F34" s="313"/>
      <c r="G34" s="313"/>
      <c r="H34" s="313"/>
      <c r="I34" s="52"/>
      <c r="J34" s="99">
        <f t="shared" si="19"/>
        <v>0</v>
      </c>
      <c r="K34" s="313"/>
      <c r="L34" s="313"/>
      <c r="M34" s="313"/>
      <c r="N34" s="313"/>
      <c r="O34" s="313"/>
      <c r="P34" s="313"/>
      <c r="Q34" s="54"/>
      <c r="S34" s="432" t="str">
        <f t="shared" si="4"/>
        <v/>
      </c>
      <c r="T34" s="432" t="str">
        <f t="shared" si="5"/>
        <v/>
      </c>
      <c r="U34" s="432" t="str">
        <f t="shared" si="6"/>
        <v/>
      </c>
      <c r="V34" s="432" t="str">
        <f t="shared" si="7"/>
        <v/>
      </c>
      <c r="W34" s="432" t="str">
        <f t="shared" si="8"/>
        <v/>
      </c>
      <c r="X34" s="432" t="str">
        <f t="shared" si="9"/>
        <v/>
      </c>
      <c r="Y34" s="432" t="str">
        <f t="shared" si="10"/>
        <v/>
      </c>
      <c r="AA34" s="432" t="str">
        <f t="shared" si="11"/>
        <v/>
      </c>
      <c r="AB34" s="432" t="str">
        <f t="shared" si="12"/>
        <v/>
      </c>
      <c r="AC34" s="432" t="str">
        <f t="shared" si="13"/>
        <v/>
      </c>
      <c r="AD34" s="432" t="str">
        <f t="shared" si="14"/>
        <v/>
      </c>
      <c r="AE34" s="432" t="str">
        <f t="shared" si="15"/>
        <v/>
      </c>
      <c r="AF34" s="432" t="str">
        <f t="shared" si="16"/>
        <v/>
      </c>
      <c r="AG34" s="432" t="str">
        <f t="shared" si="17"/>
        <v/>
      </c>
    </row>
    <row r="35" spans="1:33" ht="19.5" customHeight="1" x14ac:dyDescent="0.15">
      <c r="A35" s="64"/>
      <c r="B35" s="65">
        <f t="shared" si="18"/>
        <v>0</v>
      </c>
      <c r="C35" s="313"/>
      <c r="D35" s="313"/>
      <c r="E35" s="313"/>
      <c r="F35" s="313"/>
      <c r="G35" s="313"/>
      <c r="H35" s="313"/>
      <c r="I35" s="52"/>
      <c r="J35" s="99">
        <f t="shared" si="19"/>
        <v>0</v>
      </c>
      <c r="K35" s="313"/>
      <c r="L35" s="313"/>
      <c r="M35" s="313"/>
      <c r="N35" s="313"/>
      <c r="O35" s="313"/>
      <c r="P35" s="313"/>
      <c r="Q35" s="54"/>
      <c r="S35" s="432" t="str">
        <f t="shared" si="4"/>
        <v/>
      </c>
      <c r="T35" s="432" t="str">
        <f t="shared" si="5"/>
        <v/>
      </c>
      <c r="U35" s="432" t="str">
        <f t="shared" si="6"/>
        <v/>
      </c>
      <c r="V35" s="432" t="str">
        <f t="shared" si="7"/>
        <v/>
      </c>
      <c r="W35" s="432" t="str">
        <f t="shared" si="8"/>
        <v/>
      </c>
      <c r="X35" s="432" t="str">
        <f t="shared" si="9"/>
        <v/>
      </c>
      <c r="Y35" s="432" t="str">
        <f t="shared" si="10"/>
        <v/>
      </c>
      <c r="AA35" s="432" t="str">
        <f t="shared" si="11"/>
        <v/>
      </c>
      <c r="AB35" s="432" t="str">
        <f t="shared" si="12"/>
        <v/>
      </c>
      <c r="AC35" s="432" t="str">
        <f t="shared" si="13"/>
        <v/>
      </c>
      <c r="AD35" s="432" t="str">
        <f t="shared" si="14"/>
        <v/>
      </c>
      <c r="AE35" s="432" t="str">
        <f t="shared" si="15"/>
        <v/>
      </c>
      <c r="AF35" s="432" t="str">
        <f t="shared" si="16"/>
        <v/>
      </c>
      <c r="AG35" s="432" t="str">
        <f t="shared" si="17"/>
        <v/>
      </c>
    </row>
    <row r="36" spans="1:33" ht="19.5" customHeight="1" thickBot="1" x14ac:dyDescent="0.2">
      <c r="A36" s="66"/>
      <c r="B36" s="172">
        <f t="shared" si="18"/>
        <v>0</v>
      </c>
      <c r="C36" s="42"/>
      <c r="D36" s="42"/>
      <c r="E36" s="42"/>
      <c r="F36" s="42"/>
      <c r="G36" s="42"/>
      <c r="H36" s="42"/>
      <c r="I36" s="56"/>
      <c r="J36" s="192">
        <f t="shared" si="19"/>
        <v>0</v>
      </c>
      <c r="K36" s="42"/>
      <c r="L36" s="42"/>
      <c r="M36" s="42"/>
      <c r="N36" s="42"/>
      <c r="O36" s="42"/>
      <c r="P36" s="42"/>
      <c r="Q36" s="51"/>
      <c r="S36" s="432" t="str">
        <f t="shared" si="4"/>
        <v/>
      </c>
      <c r="T36" s="432" t="str">
        <f t="shared" si="5"/>
        <v/>
      </c>
      <c r="U36" s="432" t="str">
        <f t="shared" si="6"/>
        <v/>
      </c>
      <c r="V36" s="432" t="str">
        <f t="shared" si="7"/>
        <v/>
      </c>
      <c r="W36" s="432" t="str">
        <f t="shared" si="8"/>
        <v/>
      </c>
      <c r="X36" s="432" t="str">
        <f t="shared" si="9"/>
        <v/>
      </c>
      <c r="Y36" s="432" t="str">
        <f t="shared" si="10"/>
        <v/>
      </c>
      <c r="AA36" s="432" t="str">
        <f t="shared" si="11"/>
        <v/>
      </c>
      <c r="AB36" s="432" t="str">
        <f t="shared" si="12"/>
        <v/>
      </c>
      <c r="AC36" s="432" t="str">
        <f t="shared" si="13"/>
        <v/>
      </c>
      <c r="AD36" s="432" t="str">
        <f t="shared" si="14"/>
        <v/>
      </c>
      <c r="AE36" s="432" t="str">
        <f t="shared" si="15"/>
        <v/>
      </c>
      <c r="AF36" s="432" t="str">
        <f t="shared" si="16"/>
        <v/>
      </c>
      <c r="AG36" s="432" t="str">
        <f t="shared" si="17"/>
        <v/>
      </c>
    </row>
    <row r="37" spans="1:33" ht="13.5" customHeight="1" x14ac:dyDescent="0.15"/>
    <row r="38" spans="1:33" ht="21" customHeight="1" thickBot="1" x14ac:dyDescent="0.2">
      <c r="A38" s="595" t="s">
        <v>39</v>
      </c>
      <c r="B38" s="595"/>
      <c r="C38" s="595"/>
      <c r="D38" s="595"/>
      <c r="E38" s="595"/>
      <c r="L38" s="542" t="s">
        <v>137</v>
      </c>
      <c r="M38" s="542"/>
    </row>
    <row r="39" spans="1:33" ht="19.5" customHeight="1" x14ac:dyDescent="0.15">
      <c r="A39" s="552" t="s">
        <v>224</v>
      </c>
      <c r="B39" s="550" t="s">
        <v>104</v>
      </c>
      <c r="C39" s="550"/>
      <c r="D39" s="550"/>
      <c r="E39" s="550" t="s">
        <v>73</v>
      </c>
      <c r="F39" s="550"/>
      <c r="G39" s="550"/>
      <c r="H39" s="550" t="s">
        <v>161</v>
      </c>
      <c r="I39" s="550"/>
      <c r="J39" s="550"/>
      <c r="K39" s="550" t="s">
        <v>129</v>
      </c>
      <c r="L39" s="550"/>
      <c r="M39" s="551"/>
    </row>
    <row r="40" spans="1:33" ht="19.5" customHeight="1" thickBot="1" x14ac:dyDescent="0.2">
      <c r="A40" s="553"/>
      <c r="B40" s="327" t="s">
        <v>240</v>
      </c>
      <c r="C40" s="327" t="s">
        <v>241</v>
      </c>
      <c r="D40" s="327" t="s">
        <v>243</v>
      </c>
      <c r="E40" s="327" t="s">
        <v>240</v>
      </c>
      <c r="F40" s="327" t="s">
        <v>241</v>
      </c>
      <c r="G40" s="327" t="s">
        <v>243</v>
      </c>
      <c r="H40" s="327" t="s">
        <v>240</v>
      </c>
      <c r="I40" s="327" t="s">
        <v>241</v>
      </c>
      <c r="J40" s="327" t="s">
        <v>243</v>
      </c>
      <c r="K40" s="327" t="s">
        <v>240</v>
      </c>
      <c r="L40" s="327" t="s">
        <v>241</v>
      </c>
      <c r="M40" s="328" t="s">
        <v>243</v>
      </c>
      <c r="S40" s="432" t="s">
        <v>358</v>
      </c>
    </row>
    <row r="41" spans="1:33" ht="19.5" customHeight="1" thickTop="1" x14ac:dyDescent="0.15">
      <c r="A41" s="61" t="s">
        <v>243</v>
      </c>
      <c r="B41" s="62">
        <f>SUM(B42:B71)</f>
        <v>25</v>
      </c>
      <c r="C41" s="62">
        <f>SUM(C42:C71)</f>
        <v>10</v>
      </c>
      <c r="D41" s="62">
        <f t="shared" ref="D41:D55" si="20">SUM(B41:C41)</f>
        <v>35</v>
      </c>
      <c r="E41" s="62">
        <f>SUM(E42:E71)</f>
        <v>0</v>
      </c>
      <c r="F41" s="62">
        <f>SUM(F42:F71)</f>
        <v>0</v>
      </c>
      <c r="G41" s="62">
        <f t="shared" ref="G41:G55" si="21">SUM(E41:F41)</f>
        <v>0</v>
      </c>
      <c r="H41" s="62">
        <f>SUM(H42:H71)</f>
        <v>16</v>
      </c>
      <c r="I41" s="62">
        <f>SUM(I42:I71)</f>
        <v>6</v>
      </c>
      <c r="J41" s="62">
        <f t="shared" ref="J41:J55" si="22">SUM(H41:I41)</f>
        <v>22</v>
      </c>
      <c r="K41" s="62">
        <f>SUM(K42:K71)</f>
        <v>9</v>
      </c>
      <c r="L41" s="62">
        <f>SUM(L42:L71)</f>
        <v>4</v>
      </c>
      <c r="M41" s="63">
        <f t="shared" ref="M41:M55" si="23">SUM(K41:L41)</f>
        <v>13</v>
      </c>
      <c r="N41" s="13"/>
      <c r="S41" s="432" t="str">
        <f t="shared" ref="S41:S71" si="24">IF(J6=D41,"","오류")</f>
        <v/>
      </c>
    </row>
    <row r="42" spans="1:33" ht="19.5" customHeight="1" x14ac:dyDescent="0.15">
      <c r="A42" s="64" t="s">
        <v>407</v>
      </c>
      <c r="B42" s="65">
        <f t="shared" ref="B42:B55" si="25">SUM(E42,H42,K42)</f>
        <v>0</v>
      </c>
      <c r="C42" s="65">
        <f t="shared" ref="C42:C55" si="26">SUM(F42,I42,L42)</f>
        <v>0</v>
      </c>
      <c r="D42" s="67">
        <f t="shared" si="20"/>
        <v>0</v>
      </c>
      <c r="E42" s="312">
        <v>0</v>
      </c>
      <c r="F42" s="312">
        <v>0</v>
      </c>
      <c r="G42" s="67">
        <f t="shared" si="21"/>
        <v>0</v>
      </c>
      <c r="H42" s="312">
        <v>0</v>
      </c>
      <c r="I42" s="312">
        <v>0</v>
      </c>
      <c r="J42" s="67">
        <f t="shared" si="22"/>
        <v>0</v>
      </c>
      <c r="K42" s="312">
        <v>0</v>
      </c>
      <c r="L42" s="312">
        <v>0</v>
      </c>
      <c r="M42" s="68">
        <f t="shared" si="23"/>
        <v>0</v>
      </c>
      <c r="N42" s="13"/>
      <c r="S42" s="432" t="str">
        <f t="shared" si="24"/>
        <v/>
      </c>
    </row>
    <row r="43" spans="1:33" ht="19.5" customHeight="1" x14ac:dyDescent="0.15">
      <c r="A43" s="64" t="s">
        <v>396</v>
      </c>
      <c r="B43" s="65">
        <f t="shared" si="25"/>
        <v>1</v>
      </c>
      <c r="C43" s="65">
        <f t="shared" si="26"/>
        <v>0</v>
      </c>
      <c r="D43" s="67">
        <f t="shared" si="20"/>
        <v>1</v>
      </c>
      <c r="E43" s="313">
        <v>0</v>
      </c>
      <c r="F43" s="313">
        <v>0</v>
      </c>
      <c r="G43" s="67">
        <f t="shared" si="21"/>
        <v>0</v>
      </c>
      <c r="H43" s="313">
        <v>1</v>
      </c>
      <c r="I43" s="313">
        <v>0</v>
      </c>
      <c r="J43" s="67">
        <f t="shared" si="22"/>
        <v>1</v>
      </c>
      <c r="K43" s="313">
        <v>0</v>
      </c>
      <c r="L43" s="313">
        <v>0</v>
      </c>
      <c r="M43" s="68">
        <f t="shared" si="23"/>
        <v>0</v>
      </c>
      <c r="N43" s="13"/>
      <c r="S43" s="432" t="str">
        <f t="shared" si="24"/>
        <v/>
      </c>
    </row>
    <row r="44" spans="1:33" ht="19.5" customHeight="1" x14ac:dyDescent="0.15">
      <c r="A44" s="64" t="s">
        <v>397</v>
      </c>
      <c r="B44" s="65">
        <f t="shared" si="25"/>
        <v>6</v>
      </c>
      <c r="C44" s="65">
        <f t="shared" si="26"/>
        <v>2</v>
      </c>
      <c r="D44" s="67">
        <f t="shared" si="20"/>
        <v>8</v>
      </c>
      <c r="E44" s="313">
        <v>0</v>
      </c>
      <c r="F44" s="313">
        <v>0</v>
      </c>
      <c r="G44" s="67">
        <f t="shared" si="21"/>
        <v>0</v>
      </c>
      <c r="H44" s="313">
        <v>0</v>
      </c>
      <c r="I44" s="313">
        <v>0</v>
      </c>
      <c r="J44" s="67">
        <f t="shared" si="22"/>
        <v>0</v>
      </c>
      <c r="K44" s="313">
        <v>6</v>
      </c>
      <c r="L44" s="313">
        <v>2</v>
      </c>
      <c r="M44" s="68">
        <f t="shared" si="23"/>
        <v>8</v>
      </c>
      <c r="N44" s="13"/>
      <c r="S44" s="432" t="str">
        <f t="shared" si="24"/>
        <v/>
      </c>
    </row>
    <row r="45" spans="1:33" ht="19.5" customHeight="1" x14ac:dyDescent="0.15">
      <c r="A45" s="64" t="s">
        <v>398</v>
      </c>
      <c r="B45" s="65">
        <f t="shared" si="25"/>
        <v>0</v>
      </c>
      <c r="C45" s="65">
        <f t="shared" si="26"/>
        <v>0</v>
      </c>
      <c r="D45" s="67">
        <f t="shared" si="20"/>
        <v>0</v>
      </c>
      <c r="E45" s="313">
        <v>0</v>
      </c>
      <c r="F45" s="313">
        <v>0</v>
      </c>
      <c r="G45" s="67">
        <f t="shared" si="21"/>
        <v>0</v>
      </c>
      <c r="H45" s="313">
        <v>0</v>
      </c>
      <c r="I45" s="313">
        <v>0</v>
      </c>
      <c r="J45" s="67">
        <f t="shared" si="22"/>
        <v>0</v>
      </c>
      <c r="K45" s="313">
        <v>0</v>
      </c>
      <c r="L45" s="313">
        <v>0</v>
      </c>
      <c r="M45" s="68">
        <f t="shared" si="23"/>
        <v>0</v>
      </c>
      <c r="N45" s="13"/>
      <c r="S45" s="432" t="str">
        <f t="shared" si="24"/>
        <v/>
      </c>
    </row>
    <row r="46" spans="1:33" ht="19.5" customHeight="1" x14ac:dyDescent="0.15">
      <c r="A46" s="64" t="s">
        <v>399</v>
      </c>
      <c r="B46" s="65">
        <f t="shared" si="25"/>
        <v>0</v>
      </c>
      <c r="C46" s="65">
        <f t="shared" si="26"/>
        <v>0</v>
      </c>
      <c r="D46" s="67">
        <f t="shared" si="20"/>
        <v>0</v>
      </c>
      <c r="E46" s="313">
        <v>0</v>
      </c>
      <c r="F46" s="313">
        <v>0</v>
      </c>
      <c r="G46" s="67">
        <f t="shared" si="21"/>
        <v>0</v>
      </c>
      <c r="H46" s="313">
        <v>0</v>
      </c>
      <c r="I46" s="313">
        <v>0</v>
      </c>
      <c r="J46" s="67">
        <f t="shared" si="22"/>
        <v>0</v>
      </c>
      <c r="K46" s="313">
        <v>0</v>
      </c>
      <c r="L46" s="313">
        <v>0</v>
      </c>
      <c r="M46" s="68">
        <f t="shared" si="23"/>
        <v>0</v>
      </c>
      <c r="N46" s="13"/>
      <c r="S46" s="432" t="str">
        <f t="shared" si="24"/>
        <v/>
      </c>
    </row>
    <row r="47" spans="1:33" ht="19.5" customHeight="1" x14ac:dyDescent="0.15">
      <c r="A47" s="64" t="s">
        <v>400</v>
      </c>
      <c r="B47" s="65">
        <f t="shared" si="25"/>
        <v>2</v>
      </c>
      <c r="C47" s="65">
        <f t="shared" si="26"/>
        <v>1</v>
      </c>
      <c r="D47" s="67">
        <f t="shared" si="20"/>
        <v>3</v>
      </c>
      <c r="E47" s="313">
        <v>0</v>
      </c>
      <c r="F47" s="313">
        <v>0</v>
      </c>
      <c r="G47" s="67">
        <f t="shared" si="21"/>
        <v>0</v>
      </c>
      <c r="H47" s="313">
        <v>1</v>
      </c>
      <c r="I47" s="313">
        <v>0</v>
      </c>
      <c r="J47" s="67">
        <f t="shared" si="22"/>
        <v>1</v>
      </c>
      <c r="K47" s="313">
        <v>1</v>
      </c>
      <c r="L47" s="313">
        <v>1</v>
      </c>
      <c r="M47" s="68">
        <f t="shared" si="23"/>
        <v>2</v>
      </c>
      <c r="N47" s="13"/>
      <c r="S47" s="432" t="str">
        <f t="shared" si="24"/>
        <v/>
      </c>
    </row>
    <row r="48" spans="1:33" ht="19.5" customHeight="1" x14ac:dyDescent="0.15">
      <c r="A48" s="64" t="s">
        <v>401</v>
      </c>
      <c r="B48" s="65">
        <f t="shared" si="25"/>
        <v>0</v>
      </c>
      <c r="C48" s="65">
        <f t="shared" si="26"/>
        <v>0</v>
      </c>
      <c r="D48" s="67">
        <f t="shared" si="20"/>
        <v>0</v>
      </c>
      <c r="E48" s="313">
        <v>0</v>
      </c>
      <c r="F48" s="313">
        <v>0</v>
      </c>
      <c r="G48" s="67">
        <f t="shared" si="21"/>
        <v>0</v>
      </c>
      <c r="H48" s="313">
        <v>0</v>
      </c>
      <c r="I48" s="313">
        <v>0</v>
      </c>
      <c r="J48" s="67">
        <f t="shared" si="22"/>
        <v>0</v>
      </c>
      <c r="K48" s="313">
        <v>0</v>
      </c>
      <c r="L48" s="313">
        <v>0</v>
      </c>
      <c r="M48" s="68">
        <f t="shared" si="23"/>
        <v>0</v>
      </c>
      <c r="N48" s="13"/>
      <c r="S48" s="432" t="str">
        <f t="shared" si="24"/>
        <v/>
      </c>
    </row>
    <row r="49" spans="1:19" ht="19.5" customHeight="1" x14ac:dyDescent="0.15">
      <c r="A49" s="64" t="s">
        <v>402</v>
      </c>
      <c r="B49" s="65">
        <f t="shared" si="25"/>
        <v>2</v>
      </c>
      <c r="C49" s="65">
        <f t="shared" si="26"/>
        <v>1</v>
      </c>
      <c r="D49" s="67">
        <f t="shared" si="20"/>
        <v>3</v>
      </c>
      <c r="E49" s="313">
        <v>0</v>
      </c>
      <c r="F49" s="313">
        <v>0</v>
      </c>
      <c r="G49" s="67">
        <f t="shared" si="21"/>
        <v>0</v>
      </c>
      <c r="H49" s="313">
        <v>0</v>
      </c>
      <c r="I49" s="313">
        <v>0</v>
      </c>
      <c r="J49" s="67">
        <f t="shared" si="22"/>
        <v>0</v>
      </c>
      <c r="K49" s="313">
        <v>2</v>
      </c>
      <c r="L49" s="313">
        <v>1</v>
      </c>
      <c r="M49" s="68">
        <f t="shared" si="23"/>
        <v>3</v>
      </c>
      <c r="N49" s="13"/>
      <c r="S49" s="432" t="str">
        <f t="shared" si="24"/>
        <v/>
      </c>
    </row>
    <row r="50" spans="1:19" ht="19.5" customHeight="1" x14ac:dyDescent="0.15">
      <c r="A50" s="64" t="s">
        <v>403</v>
      </c>
      <c r="B50" s="65">
        <f t="shared" si="25"/>
        <v>2</v>
      </c>
      <c r="C50" s="65">
        <f t="shared" si="26"/>
        <v>0</v>
      </c>
      <c r="D50" s="67">
        <f t="shared" si="20"/>
        <v>2</v>
      </c>
      <c r="E50" s="313">
        <v>0</v>
      </c>
      <c r="F50" s="313">
        <v>0</v>
      </c>
      <c r="G50" s="67">
        <f t="shared" si="21"/>
        <v>0</v>
      </c>
      <c r="H50" s="313">
        <v>2</v>
      </c>
      <c r="I50" s="313">
        <v>0</v>
      </c>
      <c r="J50" s="67">
        <f t="shared" si="22"/>
        <v>2</v>
      </c>
      <c r="K50" s="313">
        <v>0</v>
      </c>
      <c r="L50" s="313">
        <v>0</v>
      </c>
      <c r="M50" s="68">
        <f t="shared" si="23"/>
        <v>0</v>
      </c>
      <c r="N50" s="13"/>
      <c r="S50" s="432" t="str">
        <f t="shared" si="24"/>
        <v/>
      </c>
    </row>
    <row r="51" spans="1:19" ht="19.5" customHeight="1" x14ac:dyDescent="0.15">
      <c r="A51" s="64" t="s">
        <v>404</v>
      </c>
      <c r="B51" s="202">
        <f t="shared" si="25"/>
        <v>6</v>
      </c>
      <c r="C51" s="202">
        <f t="shared" si="26"/>
        <v>5</v>
      </c>
      <c r="D51" s="203">
        <f t="shared" si="20"/>
        <v>11</v>
      </c>
      <c r="E51" s="313">
        <v>0</v>
      </c>
      <c r="F51" s="313">
        <v>0</v>
      </c>
      <c r="G51" s="67">
        <f t="shared" si="21"/>
        <v>0</v>
      </c>
      <c r="H51" s="313">
        <v>6</v>
      </c>
      <c r="I51" s="313">
        <v>5</v>
      </c>
      <c r="J51" s="195">
        <f t="shared" si="22"/>
        <v>11</v>
      </c>
      <c r="K51" s="313">
        <v>0</v>
      </c>
      <c r="L51" s="313">
        <v>0</v>
      </c>
      <c r="M51" s="68">
        <f t="shared" si="23"/>
        <v>0</v>
      </c>
      <c r="N51" s="13"/>
      <c r="S51" s="432" t="str">
        <f t="shared" si="24"/>
        <v/>
      </c>
    </row>
    <row r="52" spans="1:19" ht="19.5" customHeight="1" x14ac:dyDescent="0.15">
      <c r="A52" s="64" t="s">
        <v>405</v>
      </c>
      <c r="B52" s="65">
        <f t="shared" si="25"/>
        <v>6</v>
      </c>
      <c r="C52" s="65">
        <f t="shared" si="26"/>
        <v>1</v>
      </c>
      <c r="D52" s="67">
        <f t="shared" si="20"/>
        <v>7</v>
      </c>
      <c r="E52" s="313">
        <v>0</v>
      </c>
      <c r="F52" s="313">
        <v>0</v>
      </c>
      <c r="G52" s="67">
        <f t="shared" si="21"/>
        <v>0</v>
      </c>
      <c r="H52" s="313">
        <v>6</v>
      </c>
      <c r="I52" s="313">
        <v>1</v>
      </c>
      <c r="J52" s="67">
        <f t="shared" si="22"/>
        <v>7</v>
      </c>
      <c r="K52" s="313">
        <v>0</v>
      </c>
      <c r="L52" s="313">
        <v>0</v>
      </c>
      <c r="M52" s="68">
        <f t="shared" si="23"/>
        <v>0</v>
      </c>
      <c r="N52" s="13"/>
      <c r="S52" s="432" t="str">
        <f t="shared" si="24"/>
        <v/>
      </c>
    </row>
    <row r="53" spans="1:19" ht="19.5" customHeight="1" x14ac:dyDescent="0.15">
      <c r="A53" s="64"/>
      <c r="B53" s="65">
        <f t="shared" si="25"/>
        <v>0</v>
      </c>
      <c r="C53" s="65">
        <f t="shared" si="26"/>
        <v>0</v>
      </c>
      <c r="D53" s="67">
        <f t="shared" si="20"/>
        <v>0</v>
      </c>
      <c r="E53" s="313"/>
      <c r="F53" s="313"/>
      <c r="G53" s="67">
        <f t="shared" si="21"/>
        <v>0</v>
      </c>
      <c r="H53" s="313"/>
      <c r="I53" s="313"/>
      <c r="J53" s="67">
        <f t="shared" si="22"/>
        <v>0</v>
      </c>
      <c r="K53" s="313"/>
      <c r="L53" s="313"/>
      <c r="M53" s="68">
        <f t="shared" si="23"/>
        <v>0</v>
      </c>
      <c r="N53" s="13"/>
      <c r="S53" s="432" t="str">
        <f t="shared" si="24"/>
        <v/>
      </c>
    </row>
    <row r="54" spans="1:19" ht="19.5" customHeight="1" x14ac:dyDescent="0.15">
      <c r="A54" s="64"/>
      <c r="B54" s="65">
        <f t="shared" si="25"/>
        <v>0</v>
      </c>
      <c r="C54" s="65">
        <f t="shared" si="26"/>
        <v>0</v>
      </c>
      <c r="D54" s="67">
        <f t="shared" si="20"/>
        <v>0</v>
      </c>
      <c r="E54" s="313"/>
      <c r="F54" s="313"/>
      <c r="G54" s="67">
        <f t="shared" si="21"/>
        <v>0</v>
      </c>
      <c r="H54" s="313"/>
      <c r="I54" s="313"/>
      <c r="J54" s="67">
        <f t="shared" si="22"/>
        <v>0</v>
      </c>
      <c r="K54" s="313"/>
      <c r="L54" s="313"/>
      <c r="M54" s="68">
        <f t="shared" si="23"/>
        <v>0</v>
      </c>
      <c r="N54" s="13"/>
      <c r="S54" s="432" t="str">
        <f t="shared" si="24"/>
        <v/>
      </c>
    </row>
    <row r="55" spans="1:19" ht="19.5" customHeight="1" x14ac:dyDescent="0.15">
      <c r="A55" s="64"/>
      <c r="B55" s="65">
        <f t="shared" si="25"/>
        <v>0</v>
      </c>
      <c r="C55" s="65">
        <f t="shared" si="26"/>
        <v>0</v>
      </c>
      <c r="D55" s="67">
        <f t="shared" si="20"/>
        <v>0</v>
      </c>
      <c r="E55" s="313"/>
      <c r="F55" s="313"/>
      <c r="G55" s="67">
        <f t="shared" si="21"/>
        <v>0</v>
      </c>
      <c r="H55" s="313"/>
      <c r="I55" s="313"/>
      <c r="J55" s="67">
        <f t="shared" si="22"/>
        <v>0</v>
      </c>
      <c r="K55" s="313"/>
      <c r="L55" s="313"/>
      <c r="M55" s="68">
        <f t="shared" si="23"/>
        <v>0</v>
      </c>
      <c r="N55" s="13"/>
      <c r="S55" s="432" t="str">
        <f t="shared" si="24"/>
        <v/>
      </c>
    </row>
    <row r="56" spans="1:19" ht="19.5" customHeight="1" x14ac:dyDescent="0.15">
      <c r="A56" s="64"/>
      <c r="B56" s="65">
        <f t="shared" ref="B56:B71" si="27">SUM(E56,H56,K56)</f>
        <v>0</v>
      </c>
      <c r="C56" s="65">
        <f t="shared" ref="C56:C71" si="28">SUM(F56,I56,L56)</f>
        <v>0</v>
      </c>
      <c r="D56" s="67">
        <f t="shared" ref="D56:D71" si="29">SUM(B56:C56)</f>
        <v>0</v>
      </c>
      <c r="E56" s="313"/>
      <c r="F56" s="313"/>
      <c r="G56" s="67">
        <f t="shared" ref="G56:G71" si="30">SUM(E56:F56)</f>
        <v>0</v>
      </c>
      <c r="H56" s="313"/>
      <c r="I56" s="313"/>
      <c r="J56" s="67">
        <f t="shared" ref="J56:J71" si="31">SUM(H56:I56)</f>
        <v>0</v>
      </c>
      <c r="K56" s="313"/>
      <c r="L56" s="313"/>
      <c r="M56" s="68">
        <f t="shared" ref="M56:M71" si="32">SUM(K56:L56)</f>
        <v>0</v>
      </c>
      <c r="N56" s="13"/>
      <c r="S56" s="432" t="str">
        <f t="shared" si="24"/>
        <v/>
      </c>
    </row>
    <row r="57" spans="1:19" ht="19.5" customHeight="1" x14ac:dyDescent="0.15">
      <c r="A57" s="64"/>
      <c r="B57" s="65">
        <f t="shared" si="27"/>
        <v>0</v>
      </c>
      <c r="C57" s="65">
        <f t="shared" si="28"/>
        <v>0</v>
      </c>
      <c r="D57" s="67">
        <f t="shared" si="29"/>
        <v>0</v>
      </c>
      <c r="E57" s="313"/>
      <c r="F57" s="313"/>
      <c r="G57" s="67">
        <f t="shared" si="30"/>
        <v>0</v>
      </c>
      <c r="H57" s="313"/>
      <c r="I57" s="313"/>
      <c r="J57" s="67">
        <f t="shared" si="31"/>
        <v>0</v>
      </c>
      <c r="K57" s="313"/>
      <c r="L57" s="313"/>
      <c r="M57" s="68">
        <f t="shared" si="32"/>
        <v>0</v>
      </c>
      <c r="N57" s="13"/>
      <c r="S57" s="432" t="str">
        <f t="shared" si="24"/>
        <v/>
      </c>
    </row>
    <row r="58" spans="1:19" ht="19.5" customHeight="1" x14ac:dyDescent="0.15">
      <c r="A58" s="64"/>
      <c r="B58" s="65">
        <f t="shared" si="27"/>
        <v>0</v>
      </c>
      <c r="C58" s="65">
        <f t="shared" si="28"/>
        <v>0</v>
      </c>
      <c r="D58" s="67">
        <f t="shared" si="29"/>
        <v>0</v>
      </c>
      <c r="E58" s="313"/>
      <c r="F58" s="313"/>
      <c r="G58" s="67">
        <f t="shared" si="30"/>
        <v>0</v>
      </c>
      <c r="H58" s="313"/>
      <c r="I58" s="313"/>
      <c r="J58" s="67">
        <f t="shared" si="31"/>
        <v>0</v>
      </c>
      <c r="K58" s="313"/>
      <c r="L58" s="313"/>
      <c r="M58" s="68">
        <f t="shared" si="32"/>
        <v>0</v>
      </c>
      <c r="N58" s="13"/>
      <c r="S58" s="432" t="str">
        <f t="shared" si="24"/>
        <v/>
      </c>
    </row>
    <row r="59" spans="1:19" ht="19.5" customHeight="1" x14ac:dyDescent="0.15">
      <c r="A59" s="64"/>
      <c r="B59" s="65">
        <f t="shared" si="27"/>
        <v>0</v>
      </c>
      <c r="C59" s="65">
        <f t="shared" si="28"/>
        <v>0</v>
      </c>
      <c r="D59" s="67">
        <f t="shared" si="29"/>
        <v>0</v>
      </c>
      <c r="E59" s="313"/>
      <c r="F59" s="313"/>
      <c r="G59" s="67">
        <f t="shared" si="30"/>
        <v>0</v>
      </c>
      <c r="H59" s="313"/>
      <c r="I59" s="313"/>
      <c r="J59" s="67">
        <f t="shared" si="31"/>
        <v>0</v>
      </c>
      <c r="K59" s="313"/>
      <c r="L59" s="313"/>
      <c r="M59" s="68">
        <f t="shared" si="32"/>
        <v>0</v>
      </c>
      <c r="N59" s="13"/>
      <c r="S59" s="432" t="str">
        <f t="shared" si="24"/>
        <v/>
      </c>
    </row>
    <row r="60" spans="1:19" ht="19.5" customHeight="1" x14ac:dyDescent="0.15">
      <c r="A60" s="64"/>
      <c r="B60" s="65">
        <f t="shared" si="27"/>
        <v>0</v>
      </c>
      <c r="C60" s="65">
        <f t="shared" si="28"/>
        <v>0</v>
      </c>
      <c r="D60" s="67">
        <f t="shared" si="29"/>
        <v>0</v>
      </c>
      <c r="E60" s="313"/>
      <c r="F60" s="313"/>
      <c r="G60" s="67">
        <f t="shared" si="30"/>
        <v>0</v>
      </c>
      <c r="H60" s="313"/>
      <c r="I60" s="313"/>
      <c r="J60" s="67">
        <f t="shared" si="31"/>
        <v>0</v>
      </c>
      <c r="K60" s="313"/>
      <c r="L60" s="313"/>
      <c r="M60" s="68">
        <f t="shared" si="32"/>
        <v>0</v>
      </c>
      <c r="N60" s="13"/>
      <c r="S60" s="432" t="str">
        <f t="shared" si="24"/>
        <v/>
      </c>
    </row>
    <row r="61" spans="1:19" ht="19.5" customHeight="1" x14ac:dyDescent="0.15">
      <c r="A61" s="64"/>
      <c r="B61" s="65">
        <f t="shared" si="27"/>
        <v>0</v>
      </c>
      <c r="C61" s="65">
        <f t="shared" si="28"/>
        <v>0</v>
      </c>
      <c r="D61" s="67">
        <f t="shared" si="29"/>
        <v>0</v>
      </c>
      <c r="E61" s="313"/>
      <c r="F61" s="313"/>
      <c r="G61" s="67">
        <f t="shared" si="30"/>
        <v>0</v>
      </c>
      <c r="H61" s="313"/>
      <c r="I61" s="313"/>
      <c r="J61" s="67">
        <f t="shared" si="31"/>
        <v>0</v>
      </c>
      <c r="K61" s="313"/>
      <c r="L61" s="313"/>
      <c r="M61" s="68">
        <f t="shared" si="32"/>
        <v>0</v>
      </c>
      <c r="N61" s="13"/>
      <c r="S61" s="432" t="str">
        <f t="shared" si="24"/>
        <v/>
      </c>
    </row>
    <row r="62" spans="1:19" ht="19.5" customHeight="1" x14ac:dyDescent="0.15">
      <c r="A62" s="64"/>
      <c r="B62" s="65">
        <f t="shared" si="27"/>
        <v>0</v>
      </c>
      <c r="C62" s="65">
        <f t="shared" si="28"/>
        <v>0</v>
      </c>
      <c r="D62" s="67">
        <f t="shared" si="29"/>
        <v>0</v>
      </c>
      <c r="E62" s="313"/>
      <c r="F62" s="313"/>
      <c r="G62" s="67">
        <f t="shared" si="30"/>
        <v>0</v>
      </c>
      <c r="H62" s="313"/>
      <c r="I62" s="313"/>
      <c r="J62" s="67">
        <f t="shared" si="31"/>
        <v>0</v>
      </c>
      <c r="K62" s="313"/>
      <c r="L62" s="313"/>
      <c r="M62" s="68">
        <f t="shared" si="32"/>
        <v>0</v>
      </c>
      <c r="N62" s="13"/>
      <c r="S62" s="432" t="str">
        <f t="shared" si="24"/>
        <v/>
      </c>
    </row>
    <row r="63" spans="1:19" ht="19.5" customHeight="1" x14ac:dyDescent="0.15">
      <c r="A63" s="64"/>
      <c r="B63" s="65">
        <f t="shared" si="27"/>
        <v>0</v>
      </c>
      <c r="C63" s="65">
        <f t="shared" si="28"/>
        <v>0</v>
      </c>
      <c r="D63" s="67">
        <f t="shared" si="29"/>
        <v>0</v>
      </c>
      <c r="E63" s="313"/>
      <c r="F63" s="313"/>
      <c r="G63" s="67">
        <f t="shared" si="30"/>
        <v>0</v>
      </c>
      <c r="H63" s="313"/>
      <c r="I63" s="313"/>
      <c r="J63" s="67">
        <f t="shared" si="31"/>
        <v>0</v>
      </c>
      <c r="K63" s="313"/>
      <c r="L63" s="313"/>
      <c r="M63" s="68">
        <f t="shared" si="32"/>
        <v>0</v>
      </c>
      <c r="N63" s="13"/>
      <c r="S63" s="432" t="str">
        <f t="shared" si="24"/>
        <v/>
      </c>
    </row>
    <row r="64" spans="1:19" ht="19.5" customHeight="1" x14ac:dyDescent="0.15">
      <c r="A64" s="64"/>
      <c r="B64" s="65">
        <f t="shared" si="27"/>
        <v>0</v>
      </c>
      <c r="C64" s="65">
        <f t="shared" si="28"/>
        <v>0</v>
      </c>
      <c r="D64" s="67">
        <f t="shared" si="29"/>
        <v>0</v>
      </c>
      <c r="E64" s="313"/>
      <c r="F64" s="313"/>
      <c r="G64" s="67">
        <f t="shared" si="30"/>
        <v>0</v>
      </c>
      <c r="H64" s="313"/>
      <c r="I64" s="313"/>
      <c r="J64" s="67">
        <f t="shared" si="31"/>
        <v>0</v>
      </c>
      <c r="K64" s="313"/>
      <c r="L64" s="313"/>
      <c r="M64" s="68">
        <f t="shared" si="32"/>
        <v>0</v>
      </c>
      <c r="N64" s="13"/>
      <c r="S64" s="432" t="str">
        <f t="shared" si="24"/>
        <v/>
      </c>
    </row>
    <row r="65" spans="1:19" ht="19.5" customHeight="1" x14ac:dyDescent="0.15">
      <c r="A65" s="64"/>
      <c r="B65" s="65">
        <f t="shared" si="27"/>
        <v>0</v>
      </c>
      <c r="C65" s="65">
        <f t="shared" si="28"/>
        <v>0</v>
      </c>
      <c r="D65" s="67">
        <f t="shared" si="29"/>
        <v>0</v>
      </c>
      <c r="E65" s="313"/>
      <c r="F65" s="313"/>
      <c r="G65" s="67">
        <f t="shared" si="30"/>
        <v>0</v>
      </c>
      <c r="H65" s="313"/>
      <c r="I65" s="313"/>
      <c r="J65" s="67">
        <f t="shared" si="31"/>
        <v>0</v>
      </c>
      <c r="K65" s="313"/>
      <c r="L65" s="313"/>
      <c r="M65" s="68">
        <f t="shared" si="32"/>
        <v>0</v>
      </c>
      <c r="N65" s="13"/>
      <c r="S65" s="432" t="str">
        <f t="shared" si="24"/>
        <v/>
      </c>
    </row>
    <row r="66" spans="1:19" ht="19.5" customHeight="1" x14ac:dyDescent="0.15">
      <c r="A66" s="64"/>
      <c r="B66" s="65">
        <f t="shared" si="27"/>
        <v>0</v>
      </c>
      <c r="C66" s="65">
        <f t="shared" si="28"/>
        <v>0</v>
      </c>
      <c r="D66" s="67">
        <f t="shared" si="29"/>
        <v>0</v>
      </c>
      <c r="E66" s="313"/>
      <c r="F66" s="313"/>
      <c r="G66" s="67">
        <f t="shared" si="30"/>
        <v>0</v>
      </c>
      <c r="H66" s="313"/>
      <c r="I66" s="313"/>
      <c r="J66" s="67">
        <f t="shared" si="31"/>
        <v>0</v>
      </c>
      <c r="K66" s="313"/>
      <c r="L66" s="313"/>
      <c r="M66" s="68">
        <f t="shared" si="32"/>
        <v>0</v>
      </c>
      <c r="N66" s="13"/>
      <c r="S66" s="432" t="str">
        <f t="shared" si="24"/>
        <v/>
      </c>
    </row>
    <row r="67" spans="1:19" ht="19.5" customHeight="1" x14ac:dyDescent="0.15">
      <c r="A67" s="64"/>
      <c r="B67" s="65">
        <f t="shared" si="27"/>
        <v>0</v>
      </c>
      <c r="C67" s="65">
        <f t="shared" si="28"/>
        <v>0</v>
      </c>
      <c r="D67" s="67">
        <f t="shared" si="29"/>
        <v>0</v>
      </c>
      <c r="E67" s="313"/>
      <c r="F67" s="313"/>
      <c r="G67" s="67">
        <f t="shared" si="30"/>
        <v>0</v>
      </c>
      <c r="H67" s="313"/>
      <c r="I67" s="313"/>
      <c r="J67" s="67">
        <f t="shared" si="31"/>
        <v>0</v>
      </c>
      <c r="K67" s="313"/>
      <c r="L67" s="313"/>
      <c r="M67" s="68">
        <f t="shared" si="32"/>
        <v>0</v>
      </c>
      <c r="N67" s="13"/>
      <c r="S67" s="432" t="str">
        <f t="shared" si="24"/>
        <v/>
      </c>
    </row>
    <row r="68" spans="1:19" ht="19.5" customHeight="1" x14ac:dyDescent="0.15">
      <c r="A68" s="64"/>
      <c r="B68" s="65">
        <f t="shared" si="27"/>
        <v>0</v>
      </c>
      <c r="C68" s="65">
        <f t="shared" si="28"/>
        <v>0</v>
      </c>
      <c r="D68" s="67">
        <f t="shared" si="29"/>
        <v>0</v>
      </c>
      <c r="E68" s="313"/>
      <c r="F68" s="313"/>
      <c r="G68" s="67">
        <f t="shared" si="30"/>
        <v>0</v>
      </c>
      <c r="H68" s="313"/>
      <c r="I68" s="313"/>
      <c r="J68" s="67">
        <f t="shared" si="31"/>
        <v>0</v>
      </c>
      <c r="K68" s="313"/>
      <c r="L68" s="313"/>
      <c r="M68" s="68">
        <f t="shared" si="32"/>
        <v>0</v>
      </c>
      <c r="N68" s="13"/>
      <c r="S68" s="432" t="str">
        <f t="shared" si="24"/>
        <v/>
      </c>
    </row>
    <row r="69" spans="1:19" ht="19.5" customHeight="1" x14ac:dyDescent="0.15">
      <c r="A69" s="64"/>
      <c r="B69" s="65">
        <f t="shared" si="27"/>
        <v>0</v>
      </c>
      <c r="C69" s="65">
        <f t="shared" si="28"/>
        <v>0</v>
      </c>
      <c r="D69" s="67">
        <f t="shared" si="29"/>
        <v>0</v>
      </c>
      <c r="E69" s="313"/>
      <c r="F69" s="313"/>
      <c r="G69" s="67">
        <f t="shared" si="30"/>
        <v>0</v>
      </c>
      <c r="H69" s="313"/>
      <c r="I69" s="313"/>
      <c r="J69" s="67">
        <f t="shared" si="31"/>
        <v>0</v>
      </c>
      <c r="K69" s="313"/>
      <c r="L69" s="313"/>
      <c r="M69" s="68">
        <f t="shared" si="32"/>
        <v>0</v>
      </c>
      <c r="N69" s="13"/>
      <c r="S69" s="432" t="str">
        <f t="shared" si="24"/>
        <v/>
      </c>
    </row>
    <row r="70" spans="1:19" ht="19.5" customHeight="1" x14ac:dyDescent="0.15">
      <c r="A70" s="64"/>
      <c r="B70" s="65">
        <f t="shared" si="27"/>
        <v>0</v>
      </c>
      <c r="C70" s="65">
        <f t="shared" si="28"/>
        <v>0</v>
      </c>
      <c r="D70" s="67">
        <f t="shared" si="29"/>
        <v>0</v>
      </c>
      <c r="E70" s="313"/>
      <c r="F70" s="313"/>
      <c r="G70" s="67">
        <f t="shared" si="30"/>
        <v>0</v>
      </c>
      <c r="H70" s="313"/>
      <c r="I70" s="313"/>
      <c r="J70" s="67">
        <f t="shared" si="31"/>
        <v>0</v>
      </c>
      <c r="K70" s="313"/>
      <c r="L70" s="313"/>
      <c r="M70" s="68">
        <f t="shared" si="32"/>
        <v>0</v>
      </c>
      <c r="N70" s="13"/>
      <c r="S70" s="432" t="str">
        <f t="shared" si="24"/>
        <v/>
      </c>
    </row>
    <row r="71" spans="1:19" ht="19.5" customHeight="1" thickBot="1" x14ac:dyDescent="0.2">
      <c r="A71" s="66"/>
      <c r="B71" s="172">
        <f t="shared" si="27"/>
        <v>0</v>
      </c>
      <c r="C71" s="172">
        <f t="shared" si="28"/>
        <v>0</v>
      </c>
      <c r="D71" s="173">
        <f t="shared" si="29"/>
        <v>0</v>
      </c>
      <c r="E71" s="42"/>
      <c r="F71" s="42"/>
      <c r="G71" s="173">
        <f t="shared" si="30"/>
        <v>0</v>
      </c>
      <c r="H71" s="42"/>
      <c r="I71" s="42"/>
      <c r="J71" s="173">
        <f t="shared" si="31"/>
        <v>0</v>
      </c>
      <c r="K71" s="42"/>
      <c r="L71" s="42"/>
      <c r="M71" s="185">
        <f t="shared" si="32"/>
        <v>0</v>
      </c>
      <c r="N71" s="13"/>
      <c r="S71" s="432" t="str">
        <f t="shared" si="24"/>
        <v/>
      </c>
    </row>
  </sheetData>
  <sheetProtection algorithmName="SHA-512" hashValue="V8UMzw+mYm4hoE6elqTsnNp23xjHhEp2eQSE7Jl3Q+7VM3W83nS6htJk59CLX3hbE5MafBGZtmGYsNnEDTMZ4A==" saltValue="VUf7EndLTK+sFKf0j+rr+w==" spinCount="100000" sheet="1" objects="1" scenarios="1" selectLockedCells="1"/>
  <mergeCells count="13">
    <mergeCell ref="A2:C2"/>
    <mergeCell ref="A1:Q1"/>
    <mergeCell ref="A39:A40"/>
    <mergeCell ref="B39:D39"/>
    <mergeCell ref="E39:G39"/>
    <mergeCell ref="H39:J39"/>
    <mergeCell ref="K39:M39"/>
    <mergeCell ref="A38:E38"/>
    <mergeCell ref="J4:Q4"/>
    <mergeCell ref="A4:A5"/>
    <mergeCell ref="B4:I4"/>
    <mergeCell ref="A3:G3"/>
    <mergeCell ref="L38:M38"/>
  </mergeCells>
  <phoneticPr fontId="37" type="noConversion"/>
  <printOptions horizontalCentered="1"/>
  <pageMargins left="0.39370078740157483" right="0.39370078740157483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IV36"/>
  <sheetViews>
    <sheetView showGridLines="0" zoomScale="70" zoomScaleNormal="70" zoomScaleSheetLayoutView="75" workbookViewId="0">
      <selection activeCell="A2" sqref="A2:Q2"/>
    </sheetView>
  </sheetViews>
  <sheetFormatPr defaultColWidth="9" defaultRowHeight="14.25" x14ac:dyDescent="0.15"/>
  <cols>
    <col min="1" max="1" width="9.21875" style="17" customWidth="1"/>
    <col min="2" max="3" width="11.109375" style="17" bestFit="1" customWidth="1"/>
    <col min="4" max="4" width="7.77734375" style="17" bestFit="1" customWidth="1"/>
    <col min="5" max="5" width="8.88671875" style="17" bestFit="1" customWidth="1"/>
    <col min="6" max="7" width="11.109375" style="17" bestFit="1" customWidth="1"/>
    <col min="8" max="8" width="7.77734375" style="17" bestFit="1" customWidth="1"/>
    <col min="9" max="9" width="8.88671875" style="17" bestFit="1" customWidth="1"/>
    <col min="10" max="11" width="12.77734375" style="17" bestFit="1" customWidth="1"/>
    <col min="12" max="12" width="7.77734375" style="17" bestFit="1" customWidth="1"/>
    <col min="13" max="13" width="8.88671875" style="17" bestFit="1" customWidth="1"/>
    <col min="14" max="14" width="13.88671875" style="17" bestFit="1" customWidth="1"/>
    <col min="15" max="15" width="15" style="17" bestFit="1" customWidth="1"/>
    <col min="16" max="16" width="7.77734375" style="17" bestFit="1" customWidth="1"/>
    <col min="17" max="17" width="8.88671875" style="17" bestFit="1" customWidth="1"/>
    <col min="18" max="256" width="9" style="17"/>
  </cols>
  <sheetData>
    <row r="2" spans="1:17" ht="33.75" x14ac:dyDescent="0.15">
      <c r="A2" s="535" t="s">
        <v>394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</row>
    <row r="3" spans="1:17" ht="15" thickBot="1" x14ac:dyDescent="0.2"/>
    <row r="4" spans="1:17" ht="29.25" customHeight="1" x14ac:dyDescent="0.15">
      <c r="A4" s="538" t="s">
        <v>247</v>
      </c>
      <c r="B4" s="536" t="s">
        <v>232</v>
      </c>
      <c r="C4" s="540"/>
      <c r="D4" s="540"/>
      <c r="E4" s="540"/>
      <c r="F4" s="536" t="s">
        <v>229</v>
      </c>
      <c r="G4" s="536"/>
      <c r="H4" s="536"/>
      <c r="I4" s="536"/>
      <c r="J4" s="536" t="s">
        <v>231</v>
      </c>
      <c r="K4" s="536"/>
      <c r="L4" s="536"/>
      <c r="M4" s="536"/>
      <c r="N4" s="536" t="s">
        <v>217</v>
      </c>
      <c r="O4" s="536"/>
      <c r="P4" s="536"/>
      <c r="Q4" s="537"/>
    </row>
    <row r="5" spans="1:17" s="18" customFormat="1" ht="30" customHeight="1" thickBot="1" x14ac:dyDescent="0.2">
      <c r="A5" s="539"/>
      <c r="B5" s="496" t="s">
        <v>228</v>
      </c>
      <c r="C5" s="497" t="s">
        <v>226</v>
      </c>
      <c r="D5" s="497" t="s">
        <v>230</v>
      </c>
      <c r="E5" s="497" t="s">
        <v>287</v>
      </c>
      <c r="F5" s="496" t="s">
        <v>228</v>
      </c>
      <c r="G5" s="497" t="s">
        <v>226</v>
      </c>
      <c r="H5" s="497" t="s">
        <v>230</v>
      </c>
      <c r="I5" s="497" t="s">
        <v>287</v>
      </c>
      <c r="J5" s="496" t="s">
        <v>228</v>
      </c>
      <c r="K5" s="497" t="s">
        <v>226</v>
      </c>
      <c r="L5" s="497" t="s">
        <v>230</v>
      </c>
      <c r="M5" s="497" t="s">
        <v>287</v>
      </c>
      <c r="N5" s="496" t="s">
        <v>228</v>
      </c>
      <c r="O5" s="497" t="s">
        <v>226</v>
      </c>
      <c r="P5" s="497" t="s">
        <v>230</v>
      </c>
      <c r="Q5" s="498" t="s">
        <v>287</v>
      </c>
    </row>
    <row r="6" spans="1:17" s="18" customFormat="1" ht="30" customHeight="1" thickTop="1" x14ac:dyDescent="0.15">
      <c r="A6" s="499" t="s">
        <v>242</v>
      </c>
      <c r="B6" s="500">
        <f>SUM(B7:B36)</f>
        <v>1865</v>
      </c>
      <c r="C6" s="500">
        <f>SUM(C7:C36)</f>
        <v>58179</v>
      </c>
      <c r="D6" s="501">
        <f t="shared" ref="D6:D20" si="0">C6/$C$6</f>
        <v>1</v>
      </c>
      <c r="E6" s="502"/>
      <c r="F6" s="500">
        <f>SUM(F7:F36)</f>
        <v>65</v>
      </c>
      <c r="G6" s="500">
        <f>SUM(G7:G36)</f>
        <v>4316</v>
      </c>
      <c r="H6" s="501">
        <f t="shared" ref="H6:H7" si="1">G6/$G$6</f>
        <v>1</v>
      </c>
      <c r="I6" s="502"/>
      <c r="J6" s="500">
        <f>SUM(J7:J36)</f>
        <v>344</v>
      </c>
      <c r="K6" s="500">
        <f>SUM(K7:K36)</f>
        <v>629942</v>
      </c>
      <c r="L6" s="501">
        <f t="shared" ref="L6:L19" si="2">K6/$K$6</f>
        <v>1</v>
      </c>
      <c r="M6" s="502"/>
      <c r="N6" s="500">
        <f>SUM(N7:N36)</f>
        <v>522</v>
      </c>
      <c r="O6" s="500">
        <f>SUM(O7:O36)</f>
        <v>3531861</v>
      </c>
      <c r="P6" s="501">
        <f t="shared" ref="P6:P18" si="3">O6/$O$6</f>
        <v>1</v>
      </c>
      <c r="Q6" s="503"/>
    </row>
    <row r="7" spans="1:17" ht="30" customHeight="1" x14ac:dyDescent="0.15">
      <c r="A7" s="504" t="str">
        <f>'1.한육우'!A6</f>
        <v>홍성읍</v>
      </c>
      <c r="B7" s="505">
        <f>SUM('1.한육우'!B6)</f>
        <v>94</v>
      </c>
      <c r="C7" s="505">
        <f>SUM('1.한육우'!B40)</f>
        <v>2393</v>
      </c>
      <c r="D7" s="501">
        <f t="shared" si="0"/>
        <v>4.1131679815741076E-2</v>
      </c>
      <c r="E7" s="506">
        <f t="shared" ref="E7:E20" si="4">RANK(C7,$C$7:$C$36)</f>
        <v>11</v>
      </c>
      <c r="F7" s="505">
        <f>SUM('2.젖소'!B6)</f>
        <v>2</v>
      </c>
      <c r="G7" s="505">
        <f>SUM('2.젖소'!B40)</f>
        <v>46</v>
      </c>
      <c r="H7" s="501">
        <f t="shared" si="1"/>
        <v>1.0658016682113068E-2</v>
      </c>
      <c r="I7" s="506">
        <f t="shared" ref="I7" si="5">RANK(G7,$G$7:$G$36)</f>
        <v>11</v>
      </c>
      <c r="J7" s="505">
        <f>SUM('3.돼지'!B6)</f>
        <v>8</v>
      </c>
      <c r="K7" s="505">
        <f>SUM('3.돼지'!B40)</f>
        <v>9285</v>
      </c>
      <c r="L7" s="501">
        <f t="shared" si="2"/>
        <v>1.4739452203536198E-2</v>
      </c>
      <c r="M7" s="506">
        <f t="shared" ref="M7:M18" si="6">RANK(K7,$K$7:$K$36)</f>
        <v>11</v>
      </c>
      <c r="N7" s="505">
        <f>SUM('4.닭'!B6)</f>
        <v>1</v>
      </c>
      <c r="O7" s="505">
        <f>SUM('4.닭'!B40)</f>
        <v>28500</v>
      </c>
      <c r="P7" s="501">
        <f t="shared" si="3"/>
        <v>8.0694002397036571E-3</v>
      </c>
      <c r="Q7" s="507">
        <f t="shared" ref="Q7:Q18" si="7">RANK(O7,$O$7:$O$36)</f>
        <v>11</v>
      </c>
    </row>
    <row r="8" spans="1:17" ht="30" customHeight="1" x14ac:dyDescent="0.15">
      <c r="A8" s="504" t="str">
        <f>'1.한육우'!A7</f>
        <v>광천읍</v>
      </c>
      <c r="B8" s="505">
        <f>SUM('1.한육우'!B7)</f>
        <v>147</v>
      </c>
      <c r="C8" s="505">
        <f>SUM('1.한육우'!B41)</f>
        <v>5734</v>
      </c>
      <c r="D8" s="501">
        <f t="shared" si="0"/>
        <v>9.8557898898227886E-2</v>
      </c>
      <c r="E8" s="506">
        <f t="shared" si="4"/>
        <v>3</v>
      </c>
      <c r="F8" s="505">
        <f>SUM('2.젖소'!B7)</f>
        <v>5</v>
      </c>
      <c r="G8" s="505">
        <f>SUM('2.젖소'!B41)</f>
        <v>241</v>
      </c>
      <c r="H8" s="501">
        <f t="shared" ref="H8:H20" si="8">G8/$G$6</f>
        <v>5.5838739573679332E-2</v>
      </c>
      <c r="I8" s="506">
        <f t="shared" ref="I8:I20" si="9">RANK(G8,$G$7:$G$36)</f>
        <v>7</v>
      </c>
      <c r="J8" s="505">
        <f>SUM('3.돼지'!B7)</f>
        <v>56</v>
      </c>
      <c r="K8" s="505">
        <f>SUM('3.돼지'!B41)</f>
        <v>111586</v>
      </c>
      <c r="L8" s="501">
        <f t="shared" si="2"/>
        <v>0.17713694276615943</v>
      </c>
      <c r="M8" s="506">
        <f t="shared" si="6"/>
        <v>2</v>
      </c>
      <c r="N8" s="505">
        <f>SUM('4.닭'!B7)</f>
        <v>24</v>
      </c>
      <c r="O8" s="505">
        <f>SUM('4.닭'!B41)</f>
        <v>78091</v>
      </c>
      <c r="P8" s="501">
        <f t="shared" si="3"/>
        <v>2.2110439793638539E-2</v>
      </c>
      <c r="Q8" s="507">
        <f t="shared" si="7"/>
        <v>10</v>
      </c>
    </row>
    <row r="9" spans="1:17" ht="30" customHeight="1" x14ac:dyDescent="0.15">
      <c r="A9" s="504" t="str">
        <f>'1.한육우'!A8</f>
        <v>홍북읍</v>
      </c>
      <c r="B9" s="505">
        <f>SUM('1.한육우'!B8)</f>
        <v>193</v>
      </c>
      <c r="C9" s="505">
        <f>SUM('1.한육우'!B42)</f>
        <v>5018</v>
      </c>
      <c r="D9" s="501">
        <f t="shared" si="0"/>
        <v>8.6251052785369292E-2</v>
      </c>
      <c r="E9" s="506">
        <f t="shared" si="4"/>
        <v>6</v>
      </c>
      <c r="F9" s="505">
        <f>SUM('2.젖소'!B8)</f>
        <v>11</v>
      </c>
      <c r="G9" s="505">
        <f>SUM('2.젖소'!B42)</f>
        <v>1022</v>
      </c>
      <c r="H9" s="501">
        <f t="shared" si="8"/>
        <v>0.23679332715477294</v>
      </c>
      <c r="I9" s="506">
        <f t="shared" si="9"/>
        <v>1</v>
      </c>
      <c r="J9" s="505">
        <f>SUM('3.돼지'!B8)</f>
        <v>30</v>
      </c>
      <c r="K9" s="505">
        <f>SUM('3.돼지'!B42)</f>
        <v>56607</v>
      </c>
      <c r="L9" s="501">
        <f t="shared" si="2"/>
        <v>8.9860653837972385E-2</v>
      </c>
      <c r="M9" s="506">
        <f t="shared" si="6"/>
        <v>5</v>
      </c>
      <c r="N9" s="505">
        <f>SUM('4.닭'!B8)</f>
        <v>49</v>
      </c>
      <c r="O9" s="505">
        <f>SUM('4.닭'!B42)</f>
        <v>509704</v>
      </c>
      <c r="P9" s="501">
        <f t="shared" si="3"/>
        <v>0.14431598525536538</v>
      </c>
      <c r="Q9" s="507">
        <f t="shared" si="7"/>
        <v>3</v>
      </c>
    </row>
    <row r="10" spans="1:17" ht="30" customHeight="1" x14ac:dyDescent="0.15">
      <c r="A10" s="504" t="str">
        <f>'1.한육우'!A9</f>
        <v>금마면</v>
      </c>
      <c r="B10" s="505">
        <f>SUM('1.한육우'!B9)</f>
        <v>201</v>
      </c>
      <c r="C10" s="505">
        <f>SUM('1.한육우'!B43)</f>
        <v>4750</v>
      </c>
      <c r="D10" s="501">
        <f t="shared" si="0"/>
        <v>8.1644579659327254E-2</v>
      </c>
      <c r="E10" s="506">
        <f t="shared" si="4"/>
        <v>8</v>
      </c>
      <c r="F10" s="505">
        <f>SUM('2.젖소'!B9)</f>
        <v>6</v>
      </c>
      <c r="G10" s="505">
        <f>SUM('2.젖소'!B43)</f>
        <v>332</v>
      </c>
      <c r="H10" s="501">
        <f t="shared" si="8"/>
        <v>7.6923076923076927E-2</v>
      </c>
      <c r="I10" s="506">
        <f t="shared" si="9"/>
        <v>5</v>
      </c>
      <c r="J10" s="505">
        <f>SUM('3.돼지'!B9)</f>
        <v>11</v>
      </c>
      <c r="K10" s="505">
        <f>SUM('3.돼지'!B43)</f>
        <v>12388</v>
      </c>
      <c r="L10" s="501">
        <f t="shared" si="2"/>
        <v>1.9665302519914531E-2</v>
      </c>
      <c r="M10" s="506">
        <f t="shared" si="6"/>
        <v>10</v>
      </c>
      <c r="N10" s="505">
        <f>SUM('4.닭'!B9)</f>
        <v>109</v>
      </c>
      <c r="O10" s="505">
        <f>SUM('4.닭'!B43)</f>
        <v>313575</v>
      </c>
      <c r="P10" s="501">
        <f t="shared" si="3"/>
        <v>8.8784637900528929E-2</v>
      </c>
      <c r="Q10" s="507">
        <f t="shared" si="7"/>
        <v>6</v>
      </c>
    </row>
    <row r="11" spans="1:17" ht="30" customHeight="1" x14ac:dyDescent="0.15">
      <c r="A11" s="504" t="str">
        <f>'1.한육우'!A10</f>
        <v>홍동면</v>
      </c>
      <c r="B11" s="505">
        <f>SUM('1.한육우'!B10)</f>
        <v>252</v>
      </c>
      <c r="C11" s="505">
        <f>SUM('1.한육우'!B44)</f>
        <v>7626</v>
      </c>
      <c r="D11" s="501">
        <f t="shared" si="0"/>
        <v>0.13107822410147993</v>
      </c>
      <c r="E11" s="506">
        <f t="shared" si="4"/>
        <v>2</v>
      </c>
      <c r="F11" s="505">
        <f>SUM('2.젖소'!B10)</f>
        <v>13</v>
      </c>
      <c r="G11" s="505">
        <f>SUM('2.젖소'!B44)</f>
        <v>803</v>
      </c>
      <c r="H11" s="501">
        <f t="shared" si="8"/>
        <v>0.1860518999073216</v>
      </c>
      <c r="I11" s="506">
        <f t="shared" si="9"/>
        <v>2</v>
      </c>
      <c r="J11" s="505">
        <f>SUM('3.돼지'!B10)</f>
        <v>41</v>
      </c>
      <c r="K11" s="505">
        <f>SUM('3.돼지'!B44)</f>
        <v>44375</v>
      </c>
      <c r="L11" s="501">
        <f t="shared" si="2"/>
        <v>7.044299316445006E-2</v>
      </c>
      <c r="M11" s="506">
        <f t="shared" si="6"/>
        <v>6</v>
      </c>
      <c r="N11" s="505">
        <f>SUM('4.닭'!B10)</f>
        <v>42</v>
      </c>
      <c r="O11" s="505">
        <f>SUM('4.닭'!B44)</f>
        <v>727175</v>
      </c>
      <c r="P11" s="501">
        <f t="shared" si="3"/>
        <v>0.20589003927391253</v>
      </c>
      <c r="Q11" s="507">
        <f t="shared" si="7"/>
        <v>1</v>
      </c>
    </row>
    <row r="12" spans="1:17" ht="30" customHeight="1" x14ac:dyDescent="0.15">
      <c r="A12" s="504" t="str">
        <f>'1.한육우'!A11</f>
        <v>장곡면</v>
      </c>
      <c r="B12" s="505">
        <f>SUM('1.한육우'!B11)</f>
        <v>236</v>
      </c>
      <c r="C12" s="505">
        <f>SUM('1.한육우'!B45)</f>
        <v>7931</v>
      </c>
      <c r="D12" s="501">
        <f t="shared" si="0"/>
        <v>0.13632066553223671</v>
      </c>
      <c r="E12" s="506">
        <f t="shared" si="4"/>
        <v>1</v>
      </c>
      <c r="F12" s="505">
        <f>SUM('2.젖소'!B11)</f>
        <v>2</v>
      </c>
      <c r="G12" s="505">
        <f>SUM('2.젖소'!B45)</f>
        <v>100</v>
      </c>
      <c r="H12" s="501">
        <f t="shared" si="8"/>
        <v>2.3169601482854494E-2</v>
      </c>
      <c r="I12" s="506">
        <f t="shared" si="9"/>
        <v>10</v>
      </c>
      <c r="J12" s="505">
        <f>SUM('3.돼지'!B11)</f>
        <v>38</v>
      </c>
      <c r="K12" s="505">
        <f>SUM('3.돼지'!B45)</f>
        <v>68042</v>
      </c>
      <c r="L12" s="501">
        <f t="shared" si="2"/>
        <v>0.10801311866806786</v>
      </c>
      <c r="M12" s="506">
        <f t="shared" si="6"/>
        <v>4</v>
      </c>
      <c r="N12" s="505">
        <f>SUM('4.닭'!B11)</f>
        <v>69</v>
      </c>
      <c r="O12" s="505">
        <f>SUM('4.닭'!B45)</f>
        <v>353935</v>
      </c>
      <c r="P12" s="501">
        <f t="shared" si="3"/>
        <v>0.10021204118735137</v>
      </c>
      <c r="Q12" s="507">
        <f t="shared" si="7"/>
        <v>4</v>
      </c>
    </row>
    <row r="13" spans="1:17" ht="30" customHeight="1" x14ac:dyDescent="0.15">
      <c r="A13" s="504" t="str">
        <f>'1.한육우'!A12</f>
        <v>은하면</v>
      </c>
      <c r="B13" s="505">
        <f>SUM('1.한육우'!B12)</f>
        <v>132</v>
      </c>
      <c r="C13" s="505">
        <f>SUM('1.한육우'!B46)</f>
        <v>4392</v>
      </c>
      <c r="D13" s="501">
        <f t="shared" si="0"/>
        <v>7.5491156602897957E-2</v>
      </c>
      <c r="E13" s="506">
        <f t="shared" si="4"/>
        <v>9</v>
      </c>
      <c r="F13" s="505">
        <f>SUM('2.젖소'!B12)</f>
        <v>3</v>
      </c>
      <c r="G13" s="505">
        <f>SUM('2.젖소'!B46)</f>
        <v>306</v>
      </c>
      <c r="H13" s="501">
        <f t="shared" si="8"/>
        <v>7.0898980537534753E-2</v>
      </c>
      <c r="I13" s="506">
        <f t="shared" si="9"/>
        <v>6</v>
      </c>
      <c r="J13" s="505">
        <f>SUM('3.돼지'!B12)</f>
        <v>82</v>
      </c>
      <c r="K13" s="505">
        <f>SUM('3.돼지'!B46)</f>
        <v>164258</v>
      </c>
      <c r="L13" s="501">
        <f t="shared" si="2"/>
        <v>0.26075098977366168</v>
      </c>
      <c r="M13" s="506">
        <f t="shared" si="6"/>
        <v>1</v>
      </c>
      <c r="N13" s="505">
        <f>SUM('4.닭'!B12)</f>
        <v>3</v>
      </c>
      <c r="O13" s="505">
        <f>SUM('4.닭'!B46)</f>
        <v>160300</v>
      </c>
      <c r="P13" s="501">
        <f t="shared" si="3"/>
        <v>4.5386837137701627E-2</v>
      </c>
      <c r="Q13" s="507">
        <f t="shared" si="7"/>
        <v>9</v>
      </c>
    </row>
    <row r="14" spans="1:17" ht="30" customHeight="1" x14ac:dyDescent="0.15">
      <c r="A14" s="504" t="str">
        <f>'1.한육우'!A13</f>
        <v>결성면</v>
      </c>
      <c r="B14" s="505">
        <f>SUM('1.한육우'!B13)</f>
        <v>151</v>
      </c>
      <c r="C14" s="505">
        <f>SUM('1.한육우'!B47)</f>
        <v>5696</v>
      </c>
      <c r="D14" s="501">
        <f t="shared" si="0"/>
        <v>9.7904742260953262E-2</v>
      </c>
      <c r="E14" s="506">
        <f t="shared" si="4"/>
        <v>4</v>
      </c>
      <c r="F14" s="505">
        <f>SUM('2.젖소'!B13)</f>
        <v>10</v>
      </c>
      <c r="G14" s="505">
        <f>SUM('2.젖소'!B47)</f>
        <v>769</v>
      </c>
      <c r="H14" s="501">
        <f t="shared" si="8"/>
        <v>0.17817423540315105</v>
      </c>
      <c r="I14" s="506">
        <f t="shared" si="9"/>
        <v>3</v>
      </c>
      <c r="J14" s="505">
        <f>SUM('3.돼지'!B13)</f>
        <v>39</v>
      </c>
      <c r="K14" s="505">
        <f>SUM('3.돼지'!B47)</f>
        <v>84180</v>
      </c>
      <c r="L14" s="501">
        <f t="shared" si="2"/>
        <v>0.13363135018779507</v>
      </c>
      <c r="M14" s="506">
        <f t="shared" si="6"/>
        <v>3</v>
      </c>
      <c r="N14" s="505">
        <f>SUM('4.닭'!B13)</f>
        <v>18</v>
      </c>
      <c r="O14" s="505">
        <f>SUM('4.닭'!B47)</f>
        <v>170323</v>
      </c>
      <c r="P14" s="501">
        <f t="shared" si="3"/>
        <v>4.8224717790422672E-2</v>
      </c>
      <c r="Q14" s="507">
        <f t="shared" si="7"/>
        <v>8</v>
      </c>
    </row>
    <row r="15" spans="1:17" ht="30" customHeight="1" x14ac:dyDescent="0.15">
      <c r="A15" s="504" t="str">
        <f>'1.한육우'!A14</f>
        <v>서부면</v>
      </c>
      <c r="B15" s="505">
        <f>SUM('1.한육우'!B14)</f>
        <v>132</v>
      </c>
      <c r="C15" s="505">
        <f>SUM('1.한육우'!B48)</f>
        <v>5352</v>
      </c>
      <c r="D15" s="501">
        <f t="shared" si="0"/>
        <v>9.199195586036199E-2</v>
      </c>
      <c r="E15" s="506">
        <f t="shared" si="4"/>
        <v>5</v>
      </c>
      <c r="F15" s="505">
        <f>SUM('2.젖소'!B14)</f>
        <v>4</v>
      </c>
      <c r="G15" s="505">
        <f>SUM('2.젖소'!B48)</f>
        <v>215</v>
      </c>
      <c r="H15" s="501">
        <f t="shared" si="8"/>
        <v>4.9814643188137164E-2</v>
      </c>
      <c r="I15" s="506">
        <f t="shared" si="9"/>
        <v>8</v>
      </c>
      <c r="J15" s="505">
        <f>SUM('3.돼지'!B14)</f>
        <v>12</v>
      </c>
      <c r="K15" s="505">
        <f>SUM('3.돼지'!B48)</f>
        <v>23642</v>
      </c>
      <c r="L15" s="501">
        <f t="shared" si="2"/>
        <v>3.7530439310285706E-2</v>
      </c>
      <c r="M15" s="506">
        <f t="shared" si="6"/>
        <v>8</v>
      </c>
      <c r="N15" s="505">
        <f>SUM('4.닭'!B14)</f>
        <v>49</v>
      </c>
      <c r="O15" s="505">
        <f>SUM('4.닭'!B48)</f>
        <v>607464</v>
      </c>
      <c r="P15" s="501">
        <f t="shared" si="3"/>
        <v>0.17199544376180151</v>
      </c>
      <c r="Q15" s="507">
        <f t="shared" si="7"/>
        <v>2</v>
      </c>
    </row>
    <row r="16" spans="1:17" ht="30" customHeight="1" x14ac:dyDescent="0.15">
      <c r="A16" s="504" t="str">
        <f>'1.한육우'!A15</f>
        <v>갈산면</v>
      </c>
      <c r="B16" s="505">
        <f>SUM('1.한육우'!B15)</f>
        <v>156</v>
      </c>
      <c r="C16" s="505">
        <f>SUM('1.한육우'!B49)</f>
        <v>5014</v>
      </c>
      <c r="D16" s="501">
        <f t="shared" si="0"/>
        <v>8.6182299455129854E-2</v>
      </c>
      <c r="E16" s="506">
        <f t="shared" si="4"/>
        <v>7</v>
      </c>
      <c r="F16" s="505">
        <f>SUM('2.젖소'!B15)</f>
        <v>5</v>
      </c>
      <c r="G16" s="505">
        <f>SUM('2.젖소'!B49)</f>
        <v>337</v>
      </c>
      <c r="H16" s="501">
        <f t="shared" si="8"/>
        <v>7.808155699721965E-2</v>
      </c>
      <c r="I16" s="506">
        <f t="shared" si="9"/>
        <v>4</v>
      </c>
      <c r="J16" s="505">
        <f>SUM('3.돼지'!B15)</f>
        <v>12</v>
      </c>
      <c r="K16" s="505">
        <f>SUM('3.돼지'!B49)</f>
        <v>34043</v>
      </c>
      <c r="L16" s="501">
        <f t="shared" si="2"/>
        <v>5.4041483184166163E-2</v>
      </c>
      <c r="M16" s="506">
        <f t="shared" si="6"/>
        <v>7</v>
      </c>
      <c r="N16" s="505">
        <f>SUM('4.닭'!B15)</f>
        <v>42</v>
      </c>
      <c r="O16" s="505">
        <f>SUM('4.닭'!B49)</f>
        <v>316585</v>
      </c>
      <c r="P16" s="501">
        <f t="shared" si="3"/>
        <v>8.9636879820581841E-2</v>
      </c>
      <c r="Q16" s="507">
        <f t="shared" si="7"/>
        <v>5</v>
      </c>
    </row>
    <row r="17" spans="1:17" ht="30" customHeight="1" x14ac:dyDescent="0.15">
      <c r="A17" s="504" t="str">
        <f>'1.한육우'!A16</f>
        <v>구항면</v>
      </c>
      <c r="B17" s="505">
        <f>SUM('1.한육우'!B16)</f>
        <v>171</v>
      </c>
      <c r="C17" s="505">
        <f>SUM('1.한육우'!B50)</f>
        <v>4273</v>
      </c>
      <c r="D17" s="501">
        <f t="shared" si="0"/>
        <v>7.3445745028274806E-2</v>
      </c>
      <c r="E17" s="506">
        <f t="shared" si="4"/>
        <v>10</v>
      </c>
      <c r="F17" s="505">
        <f>SUM('2.젖소'!B16)</f>
        <v>4</v>
      </c>
      <c r="G17" s="505">
        <f>SUM('2.젖소'!B50)</f>
        <v>145</v>
      </c>
      <c r="H17" s="501">
        <f t="shared" si="8"/>
        <v>3.359592215013902E-2</v>
      </c>
      <c r="I17" s="506">
        <f t="shared" si="9"/>
        <v>9</v>
      </c>
      <c r="J17" s="505">
        <f>SUM('3.돼지'!B16)</f>
        <v>15</v>
      </c>
      <c r="K17" s="505">
        <f>SUM('3.돼지'!B50)</f>
        <v>21536</v>
      </c>
      <c r="L17" s="501">
        <f t="shared" si="2"/>
        <v>3.4187274383990905E-2</v>
      </c>
      <c r="M17" s="506">
        <f t="shared" si="6"/>
        <v>9</v>
      </c>
      <c r="N17" s="505">
        <f>SUM('4.닭'!B16)</f>
        <v>116</v>
      </c>
      <c r="O17" s="505">
        <f>SUM('4.닭'!B50)</f>
        <v>266209</v>
      </c>
      <c r="P17" s="501">
        <f t="shared" si="3"/>
        <v>7.537357783899197E-2</v>
      </c>
      <c r="Q17" s="507">
        <f t="shared" si="7"/>
        <v>7</v>
      </c>
    </row>
    <row r="18" spans="1:17" ht="30" customHeight="1" x14ac:dyDescent="0.15">
      <c r="A18" s="504">
        <f>'1.한육우'!A17</f>
        <v>0</v>
      </c>
      <c r="B18" s="505">
        <f>SUM('1.한육우'!B17)</f>
        <v>0</v>
      </c>
      <c r="C18" s="505">
        <f>SUM('1.한육우'!B51)</f>
        <v>0</v>
      </c>
      <c r="D18" s="501">
        <f t="shared" si="0"/>
        <v>0</v>
      </c>
      <c r="E18" s="506">
        <f t="shared" si="4"/>
        <v>12</v>
      </c>
      <c r="F18" s="505">
        <f>SUM('2.젖소'!B17)</f>
        <v>0</v>
      </c>
      <c r="G18" s="505">
        <f>SUM('2.젖소'!B51)</f>
        <v>0</v>
      </c>
      <c r="H18" s="501">
        <f t="shared" si="8"/>
        <v>0</v>
      </c>
      <c r="I18" s="506">
        <f t="shared" si="9"/>
        <v>12</v>
      </c>
      <c r="J18" s="505">
        <f>SUM('3.돼지'!B17)</f>
        <v>0</v>
      </c>
      <c r="K18" s="505">
        <f>SUM('3.돼지'!B51)</f>
        <v>0</v>
      </c>
      <c r="L18" s="501">
        <f t="shared" si="2"/>
        <v>0</v>
      </c>
      <c r="M18" s="506">
        <f t="shared" si="6"/>
        <v>12</v>
      </c>
      <c r="N18" s="505">
        <f>SUM('4.닭'!B17)</f>
        <v>0</v>
      </c>
      <c r="O18" s="505">
        <f>SUM('4.닭'!B51)</f>
        <v>0</v>
      </c>
      <c r="P18" s="501">
        <f t="shared" si="3"/>
        <v>0</v>
      </c>
      <c r="Q18" s="507">
        <f t="shared" si="7"/>
        <v>12</v>
      </c>
    </row>
    <row r="19" spans="1:17" ht="30" customHeight="1" x14ac:dyDescent="0.15">
      <c r="A19" s="504">
        <f>'1.한육우'!A18</f>
        <v>0</v>
      </c>
      <c r="B19" s="505">
        <f>SUM('1.한육우'!B18)</f>
        <v>0</v>
      </c>
      <c r="C19" s="505">
        <f>SUM('1.한육우'!B52)</f>
        <v>0</v>
      </c>
      <c r="D19" s="501">
        <f t="shared" si="0"/>
        <v>0</v>
      </c>
      <c r="E19" s="506">
        <f t="shared" si="4"/>
        <v>12</v>
      </c>
      <c r="F19" s="505">
        <f>SUM('2.젖소'!B18)</f>
        <v>0</v>
      </c>
      <c r="G19" s="505">
        <f>SUM('2.젖소'!B52)</f>
        <v>0</v>
      </c>
      <c r="H19" s="501">
        <f t="shared" si="8"/>
        <v>0</v>
      </c>
      <c r="I19" s="506">
        <f t="shared" si="9"/>
        <v>12</v>
      </c>
      <c r="J19" s="505">
        <f>SUM('3.돼지'!B18)</f>
        <v>0</v>
      </c>
      <c r="K19" s="505">
        <f>SUM('3.돼지'!B52)</f>
        <v>0</v>
      </c>
      <c r="L19" s="501">
        <f t="shared" si="2"/>
        <v>0</v>
      </c>
      <c r="M19" s="506">
        <f t="shared" ref="M19:M20" si="10">RANK(K19,$K$7:$K$36)</f>
        <v>12</v>
      </c>
      <c r="N19" s="505">
        <f>SUM('4.닭'!B18)</f>
        <v>0</v>
      </c>
      <c r="O19" s="505">
        <f>SUM('4.닭'!B52)</f>
        <v>0</v>
      </c>
      <c r="P19" s="501">
        <f t="shared" ref="P19:P20" si="11">O19/$O$6</f>
        <v>0</v>
      </c>
      <c r="Q19" s="507">
        <f t="shared" ref="Q19:Q20" si="12">RANK(O19,$O$7:$O$36)</f>
        <v>12</v>
      </c>
    </row>
    <row r="20" spans="1:17" ht="30" customHeight="1" x14ac:dyDescent="0.15">
      <c r="A20" s="504">
        <f>'1.한육우'!A19</f>
        <v>0</v>
      </c>
      <c r="B20" s="505">
        <f>SUM('1.한육우'!B19)</f>
        <v>0</v>
      </c>
      <c r="C20" s="505">
        <f>SUM('1.한육우'!B53)</f>
        <v>0</v>
      </c>
      <c r="D20" s="501">
        <f t="shared" si="0"/>
        <v>0</v>
      </c>
      <c r="E20" s="506">
        <f t="shared" si="4"/>
        <v>12</v>
      </c>
      <c r="F20" s="505">
        <f>SUM('2.젖소'!B19)</f>
        <v>0</v>
      </c>
      <c r="G20" s="505">
        <f>SUM('2.젖소'!B53)</f>
        <v>0</v>
      </c>
      <c r="H20" s="501">
        <f t="shared" si="8"/>
        <v>0</v>
      </c>
      <c r="I20" s="506">
        <f t="shared" si="9"/>
        <v>12</v>
      </c>
      <c r="J20" s="505">
        <f>SUM('3.돼지'!B19)</f>
        <v>0</v>
      </c>
      <c r="K20" s="505">
        <f>SUM('3.돼지'!B53)</f>
        <v>0</v>
      </c>
      <c r="L20" s="501">
        <f t="shared" ref="L20" si="13">K20/$K$6</f>
        <v>0</v>
      </c>
      <c r="M20" s="506">
        <f t="shared" si="10"/>
        <v>12</v>
      </c>
      <c r="N20" s="505">
        <f>SUM('4.닭'!B19)</f>
        <v>0</v>
      </c>
      <c r="O20" s="505">
        <f>SUM('4.닭'!B53)</f>
        <v>0</v>
      </c>
      <c r="P20" s="501">
        <f t="shared" si="11"/>
        <v>0</v>
      </c>
      <c r="Q20" s="507">
        <f t="shared" si="12"/>
        <v>12</v>
      </c>
    </row>
    <row r="21" spans="1:17" ht="30" customHeight="1" x14ac:dyDescent="0.15">
      <c r="A21" s="504">
        <f>'1.한육우'!A20</f>
        <v>0</v>
      </c>
      <c r="B21" s="505">
        <f>SUM('1.한육우'!B20)</f>
        <v>0</v>
      </c>
      <c r="C21" s="505">
        <f>SUM('1.한육우'!B54)</f>
        <v>0</v>
      </c>
      <c r="D21" s="501">
        <f t="shared" ref="D21:D36" si="14">C21/$C$6</f>
        <v>0</v>
      </c>
      <c r="E21" s="506">
        <f t="shared" ref="E21:E36" si="15">RANK(C21,$C$7:$C$36)</f>
        <v>12</v>
      </c>
      <c r="F21" s="505">
        <f>SUM('2.젖소'!B20)</f>
        <v>0</v>
      </c>
      <c r="G21" s="505">
        <f>SUM('2.젖소'!B54)</f>
        <v>0</v>
      </c>
      <c r="H21" s="501">
        <f t="shared" ref="H21:H36" si="16">G21/$G$6</f>
        <v>0</v>
      </c>
      <c r="I21" s="506">
        <f t="shared" ref="I21:I36" si="17">RANK(G21,$G$7:$G$36)</f>
        <v>12</v>
      </c>
      <c r="J21" s="505">
        <f>SUM('3.돼지'!B20)</f>
        <v>0</v>
      </c>
      <c r="K21" s="505">
        <f>SUM('3.돼지'!B54)</f>
        <v>0</v>
      </c>
      <c r="L21" s="501">
        <f t="shared" ref="L21:L36" si="18">K21/$K$6</f>
        <v>0</v>
      </c>
      <c r="M21" s="506">
        <f t="shared" ref="M21:M36" si="19">RANK(K21,$K$7:$K$36)</f>
        <v>12</v>
      </c>
      <c r="N21" s="505">
        <f>SUM('4.닭'!B20)</f>
        <v>0</v>
      </c>
      <c r="O21" s="505">
        <f>SUM('4.닭'!B54)</f>
        <v>0</v>
      </c>
      <c r="P21" s="501">
        <f t="shared" ref="P21:P36" si="20">O21/$O$6</f>
        <v>0</v>
      </c>
      <c r="Q21" s="507">
        <f t="shared" ref="Q21:Q36" si="21">RANK(O21,$O$7:$O$36)</f>
        <v>12</v>
      </c>
    </row>
    <row r="22" spans="1:17" ht="30" customHeight="1" x14ac:dyDescent="0.15">
      <c r="A22" s="504">
        <f>'1.한육우'!A21</f>
        <v>0</v>
      </c>
      <c r="B22" s="505">
        <f>SUM('1.한육우'!B21)</f>
        <v>0</v>
      </c>
      <c r="C22" s="505">
        <f>SUM('1.한육우'!B55)</f>
        <v>0</v>
      </c>
      <c r="D22" s="501">
        <f t="shared" si="14"/>
        <v>0</v>
      </c>
      <c r="E22" s="506">
        <f t="shared" si="15"/>
        <v>12</v>
      </c>
      <c r="F22" s="505">
        <f>SUM('2.젖소'!B21)</f>
        <v>0</v>
      </c>
      <c r="G22" s="505">
        <f>SUM('2.젖소'!B55)</f>
        <v>0</v>
      </c>
      <c r="H22" s="501">
        <f t="shared" si="16"/>
        <v>0</v>
      </c>
      <c r="I22" s="506">
        <f t="shared" si="17"/>
        <v>12</v>
      </c>
      <c r="J22" s="505">
        <f>SUM('3.돼지'!B21)</f>
        <v>0</v>
      </c>
      <c r="K22" s="505">
        <f>SUM('3.돼지'!B55)</f>
        <v>0</v>
      </c>
      <c r="L22" s="501">
        <f t="shared" si="18"/>
        <v>0</v>
      </c>
      <c r="M22" s="506">
        <f t="shared" si="19"/>
        <v>12</v>
      </c>
      <c r="N22" s="505">
        <f>SUM('4.닭'!B21)</f>
        <v>0</v>
      </c>
      <c r="O22" s="505">
        <f>SUM('4.닭'!B55)</f>
        <v>0</v>
      </c>
      <c r="P22" s="501">
        <f t="shared" si="20"/>
        <v>0</v>
      </c>
      <c r="Q22" s="507">
        <f t="shared" si="21"/>
        <v>12</v>
      </c>
    </row>
    <row r="23" spans="1:17" ht="30" customHeight="1" x14ac:dyDescent="0.15">
      <c r="A23" s="504">
        <f>'1.한육우'!A22</f>
        <v>0</v>
      </c>
      <c r="B23" s="505">
        <f>SUM('1.한육우'!B22)</f>
        <v>0</v>
      </c>
      <c r="C23" s="505">
        <f>SUM('1.한육우'!B56)</f>
        <v>0</v>
      </c>
      <c r="D23" s="501">
        <f t="shared" si="14"/>
        <v>0</v>
      </c>
      <c r="E23" s="506">
        <f t="shared" si="15"/>
        <v>12</v>
      </c>
      <c r="F23" s="505">
        <f>SUM('2.젖소'!B22)</f>
        <v>0</v>
      </c>
      <c r="G23" s="505">
        <f>SUM('2.젖소'!B56)</f>
        <v>0</v>
      </c>
      <c r="H23" s="501">
        <f t="shared" si="16"/>
        <v>0</v>
      </c>
      <c r="I23" s="506">
        <f t="shared" si="17"/>
        <v>12</v>
      </c>
      <c r="J23" s="505">
        <f>SUM('3.돼지'!B22)</f>
        <v>0</v>
      </c>
      <c r="K23" s="505">
        <f>SUM('3.돼지'!B56)</f>
        <v>0</v>
      </c>
      <c r="L23" s="501">
        <f t="shared" si="18"/>
        <v>0</v>
      </c>
      <c r="M23" s="506">
        <f t="shared" si="19"/>
        <v>12</v>
      </c>
      <c r="N23" s="505">
        <f>SUM('4.닭'!B22)</f>
        <v>0</v>
      </c>
      <c r="O23" s="505">
        <f>SUM('4.닭'!B56)</f>
        <v>0</v>
      </c>
      <c r="P23" s="501">
        <f t="shared" si="20"/>
        <v>0</v>
      </c>
      <c r="Q23" s="507">
        <f t="shared" si="21"/>
        <v>12</v>
      </c>
    </row>
    <row r="24" spans="1:17" ht="30" customHeight="1" x14ac:dyDescent="0.15">
      <c r="A24" s="504">
        <f>'1.한육우'!A23</f>
        <v>0</v>
      </c>
      <c r="B24" s="505">
        <f>SUM('1.한육우'!B23)</f>
        <v>0</v>
      </c>
      <c r="C24" s="505">
        <f>SUM('1.한육우'!B57)</f>
        <v>0</v>
      </c>
      <c r="D24" s="501">
        <f t="shared" si="14"/>
        <v>0</v>
      </c>
      <c r="E24" s="506">
        <f t="shared" si="15"/>
        <v>12</v>
      </c>
      <c r="F24" s="505">
        <f>SUM('2.젖소'!B23)</f>
        <v>0</v>
      </c>
      <c r="G24" s="505">
        <f>SUM('2.젖소'!B57)</f>
        <v>0</v>
      </c>
      <c r="H24" s="501">
        <f t="shared" si="16"/>
        <v>0</v>
      </c>
      <c r="I24" s="506">
        <f t="shared" si="17"/>
        <v>12</v>
      </c>
      <c r="J24" s="505">
        <f>SUM('3.돼지'!B23)</f>
        <v>0</v>
      </c>
      <c r="K24" s="505">
        <f>SUM('3.돼지'!B57)</f>
        <v>0</v>
      </c>
      <c r="L24" s="501">
        <f t="shared" si="18"/>
        <v>0</v>
      </c>
      <c r="M24" s="506">
        <f t="shared" si="19"/>
        <v>12</v>
      </c>
      <c r="N24" s="505">
        <f>SUM('4.닭'!B23)</f>
        <v>0</v>
      </c>
      <c r="O24" s="505">
        <f>SUM('4.닭'!B57)</f>
        <v>0</v>
      </c>
      <c r="P24" s="501">
        <f t="shared" si="20"/>
        <v>0</v>
      </c>
      <c r="Q24" s="507">
        <f t="shared" si="21"/>
        <v>12</v>
      </c>
    </row>
    <row r="25" spans="1:17" ht="30" customHeight="1" x14ac:dyDescent="0.15">
      <c r="A25" s="504">
        <f>'1.한육우'!A24</f>
        <v>0</v>
      </c>
      <c r="B25" s="505">
        <f>SUM('1.한육우'!B24)</f>
        <v>0</v>
      </c>
      <c r="C25" s="505">
        <f>SUM('1.한육우'!B58)</f>
        <v>0</v>
      </c>
      <c r="D25" s="501">
        <f t="shared" si="14"/>
        <v>0</v>
      </c>
      <c r="E25" s="506">
        <f t="shared" si="15"/>
        <v>12</v>
      </c>
      <c r="F25" s="505">
        <f>SUM('2.젖소'!B24)</f>
        <v>0</v>
      </c>
      <c r="G25" s="505">
        <f>SUM('2.젖소'!B58)</f>
        <v>0</v>
      </c>
      <c r="H25" s="501">
        <f t="shared" si="16"/>
        <v>0</v>
      </c>
      <c r="I25" s="506">
        <f t="shared" si="17"/>
        <v>12</v>
      </c>
      <c r="J25" s="505">
        <f>SUM('3.돼지'!B24)</f>
        <v>0</v>
      </c>
      <c r="K25" s="505">
        <f>SUM('3.돼지'!B58)</f>
        <v>0</v>
      </c>
      <c r="L25" s="501">
        <f t="shared" si="18"/>
        <v>0</v>
      </c>
      <c r="M25" s="506">
        <f t="shared" si="19"/>
        <v>12</v>
      </c>
      <c r="N25" s="505">
        <f>SUM('4.닭'!B24)</f>
        <v>0</v>
      </c>
      <c r="O25" s="505">
        <f>SUM('4.닭'!B58)</f>
        <v>0</v>
      </c>
      <c r="P25" s="501">
        <f t="shared" si="20"/>
        <v>0</v>
      </c>
      <c r="Q25" s="507">
        <f t="shared" si="21"/>
        <v>12</v>
      </c>
    </row>
    <row r="26" spans="1:17" ht="30" customHeight="1" x14ac:dyDescent="0.15">
      <c r="A26" s="504">
        <f>'1.한육우'!A25</f>
        <v>0</v>
      </c>
      <c r="B26" s="505">
        <f>SUM('1.한육우'!B25)</f>
        <v>0</v>
      </c>
      <c r="C26" s="505">
        <f>SUM('1.한육우'!B59)</f>
        <v>0</v>
      </c>
      <c r="D26" s="501">
        <f t="shared" si="14"/>
        <v>0</v>
      </c>
      <c r="E26" s="506">
        <f t="shared" si="15"/>
        <v>12</v>
      </c>
      <c r="F26" s="505">
        <f>SUM('2.젖소'!B25)</f>
        <v>0</v>
      </c>
      <c r="G26" s="505">
        <f>SUM('2.젖소'!B59)</f>
        <v>0</v>
      </c>
      <c r="H26" s="501">
        <f t="shared" si="16"/>
        <v>0</v>
      </c>
      <c r="I26" s="506">
        <f t="shared" si="17"/>
        <v>12</v>
      </c>
      <c r="J26" s="505">
        <f>SUM('3.돼지'!B25)</f>
        <v>0</v>
      </c>
      <c r="K26" s="505">
        <f>SUM('3.돼지'!B59)</f>
        <v>0</v>
      </c>
      <c r="L26" s="501">
        <f t="shared" si="18"/>
        <v>0</v>
      </c>
      <c r="M26" s="506">
        <f t="shared" si="19"/>
        <v>12</v>
      </c>
      <c r="N26" s="505">
        <f>SUM('4.닭'!B25)</f>
        <v>0</v>
      </c>
      <c r="O26" s="505">
        <f>SUM('4.닭'!B59)</f>
        <v>0</v>
      </c>
      <c r="P26" s="501">
        <f t="shared" si="20"/>
        <v>0</v>
      </c>
      <c r="Q26" s="507">
        <f t="shared" si="21"/>
        <v>12</v>
      </c>
    </row>
    <row r="27" spans="1:17" ht="30" customHeight="1" x14ac:dyDescent="0.15">
      <c r="A27" s="504">
        <f>'1.한육우'!A26</f>
        <v>0</v>
      </c>
      <c r="B27" s="505">
        <f>SUM('1.한육우'!B26)</f>
        <v>0</v>
      </c>
      <c r="C27" s="505">
        <f>SUM('1.한육우'!B60)</f>
        <v>0</v>
      </c>
      <c r="D27" s="501">
        <f t="shared" si="14"/>
        <v>0</v>
      </c>
      <c r="E27" s="506">
        <f t="shared" si="15"/>
        <v>12</v>
      </c>
      <c r="F27" s="505">
        <f>SUM('2.젖소'!B26)</f>
        <v>0</v>
      </c>
      <c r="G27" s="505">
        <f>SUM('2.젖소'!B60)</f>
        <v>0</v>
      </c>
      <c r="H27" s="501">
        <f t="shared" si="16"/>
        <v>0</v>
      </c>
      <c r="I27" s="506">
        <f t="shared" si="17"/>
        <v>12</v>
      </c>
      <c r="J27" s="505">
        <f>SUM('3.돼지'!B26)</f>
        <v>0</v>
      </c>
      <c r="K27" s="505">
        <f>SUM('3.돼지'!B60)</f>
        <v>0</v>
      </c>
      <c r="L27" s="501">
        <f t="shared" si="18"/>
        <v>0</v>
      </c>
      <c r="M27" s="506">
        <f t="shared" si="19"/>
        <v>12</v>
      </c>
      <c r="N27" s="505">
        <f>SUM('4.닭'!B26)</f>
        <v>0</v>
      </c>
      <c r="O27" s="505">
        <f>SUM('4.닭'!B60)</f>
        <v>0</v>
      </c>
      <c r="P27" s="501">
        <f t="shared" si="20"/>
        <v>0</v>
      </c>
      <c r="Q27" s="507">
        <f t="shared" si="21"/>
        <v>12</v>
      </c>
    </row>
    <row r="28" spans="1:17" ht="30" customHeight="1" x14ac:dyDescent="0.15">
      <c r="A28" s="504">
        <f>'1.한육우'!A27</f>
        <v>0</v>
      </c>
      <c r="B28" s="505">
        <f>SUM('1.한육우'!B27)</f>
        <v>0</v>
      </c>
      <c r="C28" s="505">
        <f>SUM('1.한육우'!B61)</f>
        <v>0</v>
      </c>
      <c r="D28" s="501">
        <f t="shared" si="14"/>
        <v>0</v>
      </c>
      <c r="E28" s="506">
        <f t="shared" si="15"/>
        <v>12</v>
      </c>
      <c r="F28" s="505">
        <f>SUM('2.젖소'!B27)</f>
        <v>0</v>
      </c>
      <c r="G28" s="505">
        <f>SUM('2.젖소'!B61)</f>
        <v>0</v>
      </c>
      <c r="H28" s="501">
        <f t="shared" si="16"/>
        <v>0</v>
      </c>
      <c r="I28" s="506">
        <f t="shared" si="17"/>
        <v>12</v>
      </c>
      <c r="J28" s="505">
        <f>SUM('3.돼지'!B27)</f>
        <v>0</v>
      </c>
      <c r="K28" s="505">
        <f>SUM('3.돼지'!B61)</f>
        <v>0</v>
      </c>
      <c r="L28" s="501">
        <f t="shared" si="18"/>
        <v>0</v>
      </c>
      <c r="M28" s="506">
        <f t="shared" si="19"/>
        <v>12</v>
      </c>
      <c r="N28" s="505">
        <f>SUM('4.닭'!B27)</f>
        <v>0</v>
      </c>
      <c r="O28" s="505">
        <f>SUM('4.닭'!B61)</f>
        <v>0</v>
      </c>
      <c r="P28" s="501">
        <f t="shared" si="20"/>
        <v>0</v>
      </c>
      <c r="Q28" s="507">
        <f t="shared" si="21"/>
        <v>12</v>
      </c>
    </row>
    <row r="29" spans="1:17" ht="30" customHeight="1" x14ac:dyDescent="0.15">
      <c r="A29" s="504">
        <f>'1.한육우'!A28</f>
        <v>0</v>
      </c>
      <c r="B29" s="505">
        <f>SUM('1.한육우'!B28)</f>
        <v>0</v>
      </c>
      <c r="C29" s="505">
        <f>SUM('1.한육우'!B62)</f>
        <v>0</v>
      </c>
      <c r="D29" s="501">
        <f t="shared" si="14"/>
        <v>0</v>
      </c>
      <c r="E29" s="506">
        <f t="shared" si="15"/>
        <v>12</v>
      </c>
      <c r="F29" s="505">
        <f>SUM('2.젖소'!B28)</f>
        <v>0</v>
      </c>
      <c r="G29" s="505">
        <f>SUM('2.젖소'!B62)</f>
        <v>0</v>
      </c>
      <c r="H29" s="501">
        <f t="shared" si="16"/>
        <v>0</v>
      </c>
      <c r="I29" s="506">
        <f t="shared" si="17"/>
        <v>12</v>
      </c>
      <c r="J29" s="505">
        <f>SUM('3.돼지'!B28)</f>
        <v>0</v>
      </c>
      <c r="K29" s="505">
        <f>SUM('3.돼지'!B62)</f>
        <v>0</v>
      </c>
      <c r="L29" s="501">
        <f t="shared" si="18"/>
        <v>0</v>
      </c>
      <c r="M29" s="506">
        <f t="shared" si="19"/>
        <v>12</v>
      </c>
      <c r="N29" s="505">
        <f>SUM('4.닭'!B28)</f>
        <v>0</v>
      </c>
      <c r="O29" s="505">
        <f>SUM('4.닭'!B62)</f>
        <v>0</v>
      </c>
      <c r="P29" s="501">
        <f t="shared" si="20"/>
        <v>0</v>
      </c>
      <c r="Q29" s="507">
        <f t="shared" si="21"/>
        <v>12</v>
      </c>
    </row>
    <row r="30" spans="1:17" ht="30" customHeight="1" x14ac:dyDescent="0.15">
      <c r="A30" s="504">
        <f>'1.한육우'!A29</f>
        <v>0</v>
      </c>
      <c r="B30" s="505">
        <f>SUM('1.한육우'!B29)</f>
        <v>0</v>
      </c>
      <c r="C30" s="505">
        <f>SUM('1.한육우'!B63)</f>
        <v>0</v>
      </c>
      <c r="D30" s="501">
        <f t="shared" si="14"/>
        <v>0</v>
      </c>
      <c r="E30" s="506">
        <f t="shared" si="15"/>
        <v>12</v>
      </c>
      <c r="F30" s="505">
        <f>SUM('2.젖소'!B29)</f>
        <v>0</v>
      </c>
      <c r="G30" s="505">
        <f>SUM('2.젖소'!B63)</f>
        <v>0</v>
      </c>
      <c r="H30" s="501">
        <f t="shared" si="16"/>
        <v>0</v>
      </c>
      <c r="I30" s="506">
        <f t="shared" si="17"/>
        <v>12</v>
      </c>
      <c r="J30" s="505">
        <f>SUM('3.돼지'!B29)</f>
        <v>0</v>
      </c>
      <c r="K30" s="505">
        <f>SUM('3.돼지'!B63)</f>
        <v>0</v>
      </c>
      <c r="L30" s="501">
        <f t="shared" si="18"/>
        <v>0</v>
      </c>
      <c r="M30" s="506">
        <f t="shared" si="19"/>
        <v>12</v>
      </c>
      <c r="N30" s="505">
        <f>SUM('4.닭'!B29)</f>
        <v>0</v>
      </c>
      <c r="O30" s="505">
        <f>SUM('4.닭'!B63)</f>
        <v>0</v>
      </c>
      <c r="P30" s="501">
        <f t="shared" si="20"/>
        <v>0</v>
      </c>
      <c r="Q30" s="507">
        <f t="shared" si="21"/>
        <v>12</v>
      </c>
    </row>
    <row r="31" spans="1:17" ht="30" customHeight="1" x14ac:dyDescent="0.15">
      <c r="A31" s="504">
        <f>'1.한육우'!A30</f>
        <v>0</v>
      </c>
      <c r="B31" s="505">
        <f>SUM('1.한육우'!B30)</f>
        <v>0</v>
      </c>
      <c r="C31" s="505">
        <f>SUM('1.한육우'!B64)</f>
        <v>0</v>
      </c>
      <c r="D31" s="501">
        <f t="shared" si="14"/>
        <v>0</v>
      </c>
      <c r="E31" s="506">
        <f t="shared" si="15"/>
        <v>12</v>
      </c>
      <c r="F31" s="505">
        <f>SUM('2.젖소'!B30)</f>
        <v>0</v>
      </c>
      <c r="G31" s="505">
        <f>SUM('2.젖소'!B64)</f>
        <v>0</v>
      </c>
      <c r="H31" s="501">
        <f t="shared" si="16"/>
        <v>0</v>
      </c>
      <c r="I31" s="506">
        <f t="shared" si="17"/>
        <v>12</v>
      </c>
      <c r="J31" s="505">
        <f>SUM('3.돼지'!B30)</f>
        <v>0</v>
      </c>
      <c r="K31" s="505">
        <f>SUM('3.돼지'!B64)</f>
        <v>0</v>
      </c>
      <c r="L31" s="501">
        <f t="shared" si="18"/>
        <v>0</v>
      </c>
      <c r="M31" s="506">
        <f t="shared" si="19"/>
        <v>12</v>
      </c>
      <c r="N31" s="505">
        <f>SUM('4.닭'!B30)</f>
        <v>0</v>
      </c>
      <c r="O31" s="505">
        <f>SUM('4.닭'!B64)</f>
        <v>0</v>
      </c>
      <c r="P31" s="501">
        <f t="shared" si="20"/>
        <v>0</v>
      </c>
      <c r="Q31" s="507">
        <f t="shared" si="21"/>
        <v>12</v>
      </c>
    </row>
    <row r="32" spans="1:17" ht="30" customHeight="1" x14ac:dyDescent="0.15">
      <c r="A32" s="504">
        <f>'1.한육우'!A31</f>
        <v>0</v>
      </c>
      <c r="B32" s="505">
        <f>SUM('1.한육우'!B31)</f>
        <v>0</v>
      </c>
      <c r="C32" s="505">
        <f>SUM('1.한육우'!B65)</f>
        <v>0</v>
      </c>
      <c r="D32" s="501">
        <f t="shared" si="14"/>
        <v>0</v>
      </c>
      <c r="E32" s="506">
        <f t="shared" si="15"/>
        <v>12</v>
      </c>
      <c r="F32" s="505">
        <f>SUM('2.젖소'!B31)</f>
        <v>0</v>
      </c>
      <c r="G32" s="505">
        <f>SUM('2.젖소'!B65)</f>
        <v>0</v>
      </c>
      <c r="H32" s="501">
        <f t="shared" si="16"/>
        <v>0</v>
      </c>
      <c r="I32" s="506">
        <f t="shared" si="17"/>
        <v>12</v>
      </c>
      <c r="J32" s="505">
        <f>SUM('3.돼지'!B31)</f>
        <v>0</v>
      </c>
      <c r="K32" s="505">
        <f>SUM('3.돼지'!B65)</f>
        <v>0</v>
      </c>
      <c r="L32" s="501">
        <f t="shared" si="18"/>
        <v>0</v>
      </c>
      <c r="M32" s="506">
        <f t="shared" si="19"/>
        <v>12</v>
      </c>
      <c r="N32" s="505">
        <f>SUM('4.닭'!B31)</f>
        <v>0</v>
      </c>
      <c r="O32" s="505">
        <f>SUM('4.닭'!B65)</f>
        <v>0</v>
      </c>
      <c r="P32" s="501">
        <f t="shared" si="20"/>
        <v>0</v>
      </c>
      <c r="Q32" s="507">
        <f t="shared" si="21"/>
        <v>12</v>
      </c>
    </row>
    <row r="33" spans="1:17" ht="30" customHeight="1" x14ac:dyDescent="0.15">
      <c r="A33" s="504">
        <f>'1.한육우'!A32</f>
        <v>0</v>
      </c>
      <c r="B33" s="505">
        <f>SUM('1.한육우'!B32)</f>
        <v>0</v>
      </c>
      <c r="C33" s="505">
        <f>SUM('1.한육우'!B66)</f>
        <v>0</v>
      </c>
      <c r="D33" s="501">
        <f t="shared" si="14"/>
        <v>0</v>
      </c>
      <c r="E33" s="506">
        <f t="shared" si="15"/>
        <v>12</v>
      </c>
      <c r="F33" s="505">
        <f>SUM('2.젖소'!B32)</f>
        <v>0</v>
      </c>
      <c r="G33" s="505">
        <f>SUM('2.젖소'!B66)</f>
        <v>0</v>
      </c>
      <c r="H33" s="501">
        <f t="shared" si="16"/>
        <v>0</v>
      </c>
      <c r="I33" s="506">
        <f t="shared" si="17"/>
        <v>12</v>
      </c>
      <c r="J33" s="505">
        <f>SUM('3.돼지'!B32)</f>
        <v>0</v>
      </c>
      <c r="K33" s="505">
        <f>SUM('3.돼지'!B66)</f>
        <v>0</v>
      </c>
      <c r="L33" s="501">
        <f t="shared" si="18"/>
        <v>0</v>
      </c>
      <c r="M33" s="506">
        <f t="shared" si="19"/>
        <v>12</v>
      </c>
      <c r="N33" s="505">
        <f>SUM('4.닭'!B32)</f>
        <v>0</v>
      </c>
      <c r="O33" s="505">
        <f>SUM('4.닭'!B66)</f>
        <v>0</v>
      </c>
      <c r="P33" s="501">
        <f t="shared" si="20"/>
        <v>0</v>
      </c>
      <c r="Q33" s="507">
        <f t="shared" si="21"/>
        <v>12</v>
      </c>
    </row>
    <row r="34" spans="1:17" ht="30" customHeight="1" x14ac:dyDescent="0.15">
      <c r="A34" s="504">
        <f>'1.한육우'!A33</f>
        <v>0</v>
      </c>
      <c r="B34" s="505">
        <f>SUM('1.한육우'!B33)</f>
        <v>0</v>
      </c>
      <c r="C34" s="505">
        <f>SUM('1.한육우'!B67)</f>
        <v>0</v>
      </c>
      <c r="D34" s="501">
        <f t="shared" si="14"/>
        <v>0</v>
      </c>
      <c r="E34" s="506">
        <f t="shared" si="15"/>
        <v>12</v>
      </c>
      <c r="F34" s="505">
        <f>SUM('2.젖소'!B33)</f>
        <v>0</v>
      </c>
      <c r="G34" s="505">
        <f>SUM('2.젖소'!B67)</f>
        <v>0</v>
      </c>
      <c r="H34" s="501">
        <f t="shared" si="16"/>
        <v>0</v>
      </c>
      <c r="I34" s="506">
        <f t="shared" si="17"/>
        <v>12</v>
      </c>
      <c r="J34" s="505">
        <f>SUM('3.돼지'!B33)</f>
        <v>0</v>
      </c>
      <c r="K34" s="505">
        <f>SUM('3.돼지'!B67)</f>
        <v>0</v>
      </c>
      <c r="L34" s="501">
        <f t="shared" si="18"/>
        <v>0</v>
      </c>
      <c r="M34" s="506">
        <f t="shared" si="19"/>
        <v>12</v>
      </c>
      <c r="N34" s="505">
        <f>SUM('4.닭'!B33)</f>
        <v>0</v>
      </c>
      <c r="O34" s="505">
        <f>SUM('4.닭'!B67)</f>
        <v>0</v>
      </c>
      <c r="P34" s="501">
        <f t="shared" si="20"/>
        <v>0</v>
      </c>
      <c r="Q34" s="507">
        <f t="shared" si="21"/>
        <v>12</v>
      </c>
    </row>
    <row r="35" spans="1:17" ht="30" customHeight="1" x14ac:dyDescent="0.15">
      <c r="A35" s="504">
        <f>'1.한육우'!A34</f>
        <v>0</v>
      </c>
      <c r="B35" s="505">
        <f>SUM('1.한육우'!B34)</f>
        <v>0</v>
      </c>
      <c r="C35" s="505">
        <f>SUM('1.한육우'!B68)</f>
        <v>0</v>
      </c>
      <c r="D35" s="501">
        <f t="shared" si="14"/>
        <v>0</v>
      </c>
      <c r="E35" s="506">
        <f t="shared" si="15"/>
        <v>12</v>
      </c>
      <c r="F35" s="505">
        <f>SUM('2.젖소'!B34)</f>
        <v>0</v>
      </c>
      <c r="G35" s="505">
        <f>SUM('2.젖소'!B68)</f>
        <v>0</v>
      </c>
      <c r="H35" s="501">
        <f t="shared" si="16"/>
        <v>0</v>
      </c>
      <c r="I35" s="506">
        <f t="shared" si="17"/>
        <v>12</v>
      </c>
      <c r="J35" s="505">
        <f>SUM('3.돼지'!B34)</f>
        <v>0</v>
      </c>
      <c r="K35" s="505">
        <f>SUM('3.돼지'!B68)</f>
        <v>0</v>
      </c>
      <c r="L35" s="501">
        <f t="shared" si="18"/>
        <v>0</v>
      </c>
      <c r="M35" s="506">
        <f t="shared" si="19"/>
        <v>12</v>
      </c>
      <c r="N35" s="505">
        <f>SUM('4.닭'!B34)</f>
        <v>0</v>
      </c>
      <c r="O35" s="505">
        <f>SUM('4.닭'!B68)</f>
        <v>0</v>
      </c>
      <c r="P35" s="501">
        <f t="shared" si="20"/>
        <v>0</v>
      </c>
      <c r="Q35" s="507">
        <f t="shared" si="21"/>
        <v>12</v>
      </c>
    </row>
    <row r="36" spans="1:17" ht="30" customHeight="1" thickBot="1" x14ac:dyDescent="0.2">
      <c r="A36" s="508">
        <f>'1.한육우'!A35</f>
        <v>0</v>
      </c>
      <c r="B36" s="509">
        <f>SUM('1.한육우'!B35)</f>
        <v>0</v>
      </c>
      <c r="C36" s="509">
        <f>SUM('1.한육우'!B69)</f>
        <v>0</v>
      </c>
      <c r="D36" s="510">
        <f t="shared" si="14"/>
        <v>0</v>
      </c>
      <c r="E36" s="511">
        <f t="shared" si="15"/>
        <v>12</v>
      </c>
      <c r="F36" s="509">
        <f>SUM('2.젖소'!B35)</f>
        <v>0</v>
      </c>
      <c r="G36" s="509">
        <f>SUM('2.젖소'!B69)</f>
        <v>0</v>
      </c>
      <c r="H36" s="510">
        <f t="shared" si="16"/>
        <v>0</v>
      </c>
      <c r="I36" s="511">
        <f t="shared" si="17"/>
        <v>12</v>
      </c>
      <c r="J36" s="509">
        <f>SUM('3.돼지'!B35)</f>
        <v>0</v>
      </c>
      <c r="K36" s="509">
        <f>SUM('3.돼지'!B69)</f>
        <v>0</v>
      </c>
      <c r="L36" s="510">
        <f t="shared" si="18"/>
        <v>0</v>
      </c>
      <c r="M36" s="511">
        <f t="shared" si="19"/>
        <v>12</v>
      </c>
      <c r="N36" s="509">
        <f>SUM('4.닭'!B35)</f>
        <v>0</v>
      </c>
      <c r="O36" s="509">
        <f>SUM('4.닭'!B69)</f>
        <v>0</v>
      </c>
      <c r="P36" s="510">
        <f t="shared" si="20"/>
        <v>0</v>
      </c>
      <c r="Q36" s="512">
        <f t="shared" si="21"/>
        <v>12</v>
      </c>
    </row>
  </sheetData>
  <sheetProtection password="CEE9" sheet="1" objects="1" scenarios="1" selectLockedCells="1"/>
  <mergeCells count="6">
    <mergeCell ref="A2:Q2"/>
    <mergeCell ref="J4:M4"/>
    <mergeCell ref="N4:Q4"/>
    <mergeCell ref="A4:A5"/>
    <mergeCell ref="B4:E4"/>
    <mergeCell ref="F4:I4"/>
  </mergeCells>
  <phoneticPr fontId="37" type="noConversion"/>
  <pageMargins left="0.75" right="0.37000000476837158" top="1" bottom="0.69972223043441772" header="0.5" footer="0.5"/>
  <pageSetup paperSize="9" scale="6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IP157"/>
  <sheetViews>
    <sheetView showGridLines="0" zoomScale="70" zoomScaleNormal="70" workbookViewId="0">
      <selection activeCell="I88" sqref="I88"/>
    </sheetView>
  </sheetViews>
  <sheetFormatPr defaultColWidth="9.109375" defaultRowHeight="14.25" x14ac:dyDescent="0.15"/>
  <cols>
    <col min="1" max="12" width="10.33203125" style="1" customWidth="1"/>
    <col min="13" max="13" width="9.109375" style="1"/>
    <col min="14" max="15" width="6.6640625" style="1" bestFit="1" customWidth="1"/>
    <col min="16" max="16" width="8.5546875" style="1" bestFit="1" customWidth="1"/>
    <col min="17" max="19" width="9.44140625" style="1" bestFit="1" customWidth="1"/>
    <col min="20" max="22" width="8.88671875" style="1" customWidth="1"/>
    <col min="23" max="23" width="8.5546875" style="1" bestFit="1" customWidth="1"/>
    <col min="24" max="250" width="9.109375" style="1"/>
  </cols>
  <sheetData>
    <row r="1" spans="1:23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254"/>
    </row>
    <row r="2" spans="1:23" ht="24.75" customHeight="1" x14ac:dyDescent="0.15">
      <c r="A2" s="549" t="s">
        <v>89</v>
      </c>
      <c r="B2" s="549"/>
      <c r="C2" s="549"/>
    </row>
    <row r="3" spans="1:23" ht="30.75" customHeight="1" thickBot="1" x14ac:dyDescent="0.2">
      <c r="A3" s="541" t="s">
        <v>24</v>
      </c>
      <c r="B3" s="541"/>
      <c r="C3" s="541"/>
      <c r="D3" s="541"/>
      <c r="K3" s="542" t="s">
        <v>147</v>
      </c>
      <c r="L3" s="542"/>
      <c r="N3" s="432" t="s">
        <v>353</v>
      </c>
    </row>
    <row r="4" spans="1:23" ht="34.5" customHeight="1" thickBot="1" x14ac:dyDescent="0.2">
      <c r="A4" s="57" t="s">
        <v>224</v>
      </c>
      <c r="B4" s="58" t="s">
        <v>242</v>
      </c>
      <c r="C4" s="19" t="s">
        <v>87</v>
      </c>
      <c r="D4" s="181" t="s">
        <v>162</v>
      </c>
      <c r="E4" s="181" t="s">
        <v>54</v>
      </c>
      <c r="F4" s="181" t="s">
        <v>184</v>
      </c>
      <c r="G4" s="181" t="s">
        <v>183</v>
      </c>
      <c r="H4" s="181" t="s">
        <v>23</v>
      </c>
      <c r="I4" s="181" t="s">
        <v>187</v>
      </c>
      <c r="J4" s="181" t="s">
        <v>188</v>
      </c>
      <c r="K4" s="181" t="s">
        <v>189</v>
      </c>
      <c r="L4" s="182" t="s">
        <v>181</v>
      </c>
      <c r="N4" s="432" t="s">
        <v>87</v>
      </c>
      <c r="O4" s="450" t="s">
        <v>162</v>
      </c>
      <c r="P4" s="450" t="s">
        <v>54</v>
      </c>
      <c r="Q4" s="450" t="s">
        <v>184</v>
      </c>
      <c r="R4" s="450" t="s">
        <v>183</v>
      </c>
      <c r="S4" s="450" t="s">
        <v>23</v>
      </c>
      <c r="T4" s="450" t="s">
        <v>366</v>
      </c>
      <c r="U4" s="450" t="s">
        <v>367</v>
      </c>
      <c r="V4" s="450" t="s">
        <v>368</v>
      </c>
      <c r="W4" s="450" t="s">
        <v>369</v>
      </c>
    </row>
    <row r="5" spans="1:23" ht="21.75" customHeight="1" thickTop="1" x14ac:dyDescent="0.15">
      <c r="A5" s="61" t="s">
        <v>243</v>
      </c>
      <c r="B5" s="62">
        <f t="shared" ref="B5:B19" si="0">SUM(C5:L5)</f>
        <v>1</v>
      </c>
      <c r="C5" s="62">
        <f t="shared" ref="C5:L5" si="1">SUM(C6:C35)</f>
        <v>1</v>
      </c>
      <c r="D5" s="62">
        <f t="shared" si="1"/>
        <v>0</v>
      </c>
      <c r="E5" s="62">
        <f t="shared" si="1"/>
        <v>0</v>
      </c>
      <c r="F5" s="62">
        <f t="shared" si="1"/>
        <v>0</v>
      </c>
      <c r="G5" s="62">
        <f t="shared" si="1"/>
        <v>0</v>
      </c>
      <c r="H5" s="62">
        <f t="shared" si="1"/>
        <v>0</v>
      </c>
      <c r="I5" s="62">
        <f t="shared" si="1"/>
        <v>0</v>
      </c>
      <c r="J5" s="62">
        <f t="shared" si="1"/>
        <v>0</v>
      </c>
      <c r="K5" s="62">
        <f t="shared" si="1"/>
        <v>0</v>
      </c>
      <c r="L5" s="63">
        <f t="shared" si="1"/>
        <v>0</v>
      </c>
      <c r="N5" s="432" t="str">
        <f>IF((C5*1)&lt;=C41,"","오류")</f>
        <v/>
      </c>
      <c r="O5" s="432" t="str">
        <f>IF((D5*500)&lt;=D41,"","오류")</f>
        <v/>
      </c>
      <c r="P5" s="432" t="str">
        <f>IF((E5*1000)&lt;=E41,"","오류")</f>
        <v/>
      </c>
      <c r="Q5" s="432" t="str">
        <f>IF((F5*10000)&lt;=F41,"","오류")</f>
        <v/>
      </c>
      <c r="R5" s="432" t="str">
        <f>IF((G5*30000)&lt;=G41,"","오류")</f>
        <v/>
      </c>
      <c r="S5" s="432" t="str">
        <f>IF((H5*50000)&lt;=H41,"","오류")</f>
        <v/>
      </c>
      <c r="T5" s="432" t="str">
        <f>IF((I5*100000)&lt;=I41,"","오류")</f>
        <v/>
      </c>
      <c r="U5" s="432" t="str">
        <f>IF((J5*200000)&lt;=J41,"","오류")</f>
        <v/>
      </c>
      <c r="V5" s="432" t="str">
        <f>IF((K5*300000)&lt;=K41,"","오류")</f>
        <v/>
      </c>
      <c r="W5" s="432" t="str">
        <f>IF((L5*500000)&lt;=L41,"","오류")</f>
        <v/>
      </c>
    </row>
    <row r="6" spans="1:23" ht="21.75" customHeight="1" x14ac:dyDescent="0.15">
      <c r="A6" s="64" t="s">
        <v>395</v>
      </c>
      <c r="B6" s="65">
        <f t="shared" si="0"/>
        <v>0</v>
      </c>
      <c r="C6" s="312">
        <v>0</v>
      </c>
      <c r="D6" s="312">
        <v>0</v>
      </c>
      <c r="E6" s="312">
        <v>0</v>
      </c>
      <c r="F6" s="312">
        <v>0</v>
      </c>
      <c r="G6" s="312">
        <v>0</v>
      </c>
      <c r="H6" s="312">
        <v>0</v>
      </c>
      <c r="I6" s="312">
        <v>0</v>
      </c>
      <c r="J6" s="312">
        <v>0</v>
      </c>
      <c r="K6" s="312">
        <v>0</v>
      </c>
      <c r="L6" s="314">
        <v>0</v>
      </c>
      <c r="N6" s="432" t="str">
        <f t="shared" ref="N6:N35" si="2">IF((C6*1)&lt;=C42,"","오류")</f>
        <v/>
      </c>
      <c r="O6" s="432" t="str">
        <f t="shared" ref="O6:O35" si="3">IF((D6*500)&lt;=D42,"","오류")</f>
        <v/>
      </c>
      <c r="P6" s="432" t="str">
        <f t="shared" ref="P6:P35" si="4">IF((E6*1000)&lt;=E42,"","오류")</f>
        <v/>
      </c>
      <c r="Q6" s="432" t="str">
        <f t="shared" ref="Q6:Q35" si="5">IF((F6*10000)&lt;=F42,"","오류")</f>
        <v/>
      </c>
      <c r="R6" s="432" t="str">
        <f t="shared" ref="R6:R35" si="6">IF((G6*30000)&lt;=G42,"","오류")</f>
        <v/>
      </c>
      <c r="S6" s="432" t="str">
        <f t="shared" ref="S6:S35" si="7">IF((H6*50000)&lt;=H42,"","오류")</f>
        <v/>
      </c>
      <c r="T6" s="432" t="str">
        <f t="shared" ref="T6:T35" si="8">IF((I6*100000)&lt;=I42,"","오류")</f>
        <v/>
      </c>
      <c r="U6" s="432" t="str">
        <f t="shared" ref="U6:U35" si="9">IF((J6*200000)&lt;=J42,"","오류")</f>
        <v/>
      </c>
      <c r="V6" s="432" t="str">
        <f t="shared" ref="V6:V35" si="10">IF((K6*300000)&lt;=K42,"","오류")</f>
        <v/>
      </c>
      <c r="W6" s="432" t="str">
        <f t="shared" ref="W6:W35" si="11">IF((L6*500000)&lt;=L42,"","오류")</f>
        <v/>
      </c>
    </row>
    <row r="7" spans="1:23" ht="21.75" customHeight="1" x14ac:dyDescent="0.15">
      <c r="A7" s="64" t="s">
        <v>396</v>
      </c>
      <c r="B7" s="65">
        <f t="shared" si="0"/>
        <v>0</v>
      </c>
      <c r="C7" s="313">
        <v>0</v>
      </c>
      <c r="D7" s="313">
        <v>0</v>
      </c>
      <c r="E7" s="313">
        <v>0</v>
      </c>
      <c r="F7" s="313">
        <v>0</v>
      </c>
      <c r="G7" s="313">
        <v>0</v>
      </c>
      <c r="H7" s="313">
        <v>0</v>
      </c>
      <c r="I7" s="313">
        <v>0</v>
      </c>
      <c r="J7" s="313">
        <v>0</v>
      </c>
      <c r="K7" s="313">
        <v>0</v>
      </c>
      <c r="L7" s="54">
        <v>0</v>
      </c>
      <c r="N7" s="432" t="str">
        <f t="shared" si="2"/>
        <v/>
      </c>
      <c r="O7" s="432" t="str">
        <f t="shared" si="3"/>
        <v/>
      </c>
      <c r="P7" s="432" t="str">
        <f t="shared" si="4"/>
        <v/>
      </c>
      <c r="Q7" s="432" t="str">
        <f t="shared" si="5"/>
        <v/>
      </c>
      <c r="R7" s="432" t="str">
        <f t="shared" si="6"/>
        <v/>
      </c>
      <c r="S7" s="432" t="str">
        <f t="shared" si="7"/>
        <v/>
      </c>
      <c r="T7" s="432" t="str">
        <f t="shared" si="8"/>
        <v/>
      </c>
      <c r="U7" s="432" t="str">
        <f t="shared" si="9"/>
        <v/>
      </c>
      <c r="V7" s="432" t="str">
        <f t="shared" si="10"/>
        <v/>
      </c>
      <c r="W7" s="432" t="str">
        <f t="shared" si="11"/>
        <v/>
      </c>
    </row>
    <row r="8" spans="1:23" ht="21.75" customHeight="1" x14ac:dyDescent="0.15">
      <c r="A8" s="64" t="s">
        <v>397</v>
      </c>
      <c r="B8" s="65">
        <f t="shared" si="0"/>
        <v>0</v>
      </c>
      <c r="C8" s="313">
        <v>0</v>
      </c>
      <c r="D8" s="313">
        <v>0</v>
      </c>
      <c r="E8" s="313">
        <v>0</v>
      </c>
      <c r="F8" s="313">
        <v>0</v>
      </c>
      <c r="G8" s="313">
        <v>0</v>
      </c>
      <c r="H8" s="313">
        <v>0</v>
      </c>
      <c r="I8" s="313">
        <v>0</v>
      </c>
      <c r="J8" s="313">
        <v>0</v>
      </c>
      <c r="K8" s="313">
        <v>0</v>
      </c>
      <c r="L8" s="54">
        <v>0</v>
      </c>
      <c r="N8" s="432" t="str">
        <f t="shared" si="2"/>
        <v/>
      </c>
      <c r="O8" s="432" t="str">
        <f t="shared" si="3"/>
        <v/>
      </c>
      <c r="P8" s="432" t="str">
        <f t="shared" si="4"/>
        <v/>
      </c>
      <c r="Q8" s="432" t="str">
        <f t="shared" si="5"/>
        <v/>
      </c>
      <c r="R8" s="432" t="str">
        <f t="shared" si="6"/>
        <v/>
      </c>
      <c r="S8" s="432" t="str">
        <f t="shared" si="7"/>
        <v/>
      </c>
      <c r="T8" s="432" t="str">
        <f t="shared" si="8"/>
        <v/>
      </c>
      <c r="U8" s="432" t="str">
        <f t="shared" si="9"/>
        <v/>
      </c>
      <c r="V8" s="432" t="str">
        <f t="shared" si="10"/>
        <v/>
      </c>
      <c r="W8" s="432" t="str">
        <f t="shared" si="11"/>
        <v/>
      </c>
    </row>
    <row r="9" spans="1:23" ht="21.75" customHeight="1" x14ac:dyDescent="0.15">
      <c r="A9" s="64" t="s">
        <v>398</v>
      </c>
      <c r="B9" s="65">
        <f t="shared" si="0"/>
        <v>0</v>
      </c>
      <c r="C9" s="313">
        <v>0</v>
      </c>
      <c r="D9" s="313">
        <v>0</v>
      </c>
      <c r="E9" s="313">
        <v>0</v>
      </c>
      <c r="F9" s="313">
        <v>0</v>
      </c>
      <c r="G9" s="313">
        <v>0</v>
      </c>
      <c r="H9" s="313">
        <v>0</v>
      </c>
      <c r="I9" s="313">
        <v>0</v>
      </c>
      <c r="J9" s="313">
        <v>0</v>
      </c>
      <c r="K9" s="313">
        <v>0</v>
      </c>
      <c r="L9" s="54">
        <v>0</v>
      </c>
      <c r="N9" s="432" t="str">
        <f t="shared" si="2"/>
        <v/>
      </c>
      <c r="O9" s="432" t="str">
        <f t="shared" si="3"/>
        <v/>
      </c>
      <c r="P9" s="432" t="str">
        <f t="shared" si="4"/>
        <v/>
      </c>
      <c r="Q9" s="432" t="str">
        <f t="shared" si="5"/>
        <v/>
      </c>
      <c r="R9" s="432" t="str">
        <f t="shared" si="6"/>
        <v/>
      </c>
      <c r="S9" s="432" t="str">
        <f t="shared" si="7"/>
        <v/>
      </c>
      <c r="T9" s="432" t="str">
        <f t="shared" si="8"/>
        <v/>
      </c>
      <c r="U9" s="432" t="str">
        <f t="shared" si="9"/>
        <v/>
      </c>
      <c r="V9" s="432" t="str">
        <f t="shared" si="10"/>
        <v/>
      </c>
      <c r="W9" s="432" t="str">
        <f t="shared" si="11"/>
        <v/>
      </c>
    </row>
    <row r="10" spans="1:23" ht="21.75" customHeight="1" x14ac:dyDescent="0.15">
      <c r="A10" s="64" t="s">
        <v>399</v>
      </c>
      <c r="B10" s="65">
        <f t="shared" si="0"/>
        <v>0</v>
      </c>
      <c r="C10" s="313">
        <v>0</v>
      </c>
      <c r="D10" s="313">
        <v>0</v>
      </c>
      <c r="E10" s="313">
        <v>0</v>
      </c>
      <c r="F10" s="313">
        <v>0</v>
      </c>
      <c r="G10" s="313">
        <v>0</v>
      </c>
      <c r="H10" s="313">
        <v>0</v>
      </c>
      <c r="I10" s="313">
        <v>0</v>
      </c>
      <c r="J10" s="313">
        <v>0</v>
      </c>
      <c r="K10" s="313">
        <v>0</v>
      </c>
      <c r="L10" s="54">
        <v>0</v>
      </c>
      <c r="N10" s="432" t="str">
        <f t="shared" si="2"/>
        <v/>
      </c>
      <c r="O10" s="432" t="str">
        <f t="shared" si="3"/>
        <v/>
      </c>
      <c r="P10" s="432" t="str">
        <f t="shared" si="4"/>
        <v/>
      </c>
      <c r="Q10" s="432" t="str">
        <f t="shared" si="5"/>
        <v/>
      </c>
      <c r="R10" s="432" t="str">
        <f t="shared" si="6"/>
        <v/>
      </c>
      <c r="S10" s="432" t="str">
        <f t="shared" si="7"/>
        <v/>
      </c>
      <c r="T10" s="432" t="str">
        <f t="shared" si="8"/>
        <v/>
      </c>
      <c r="U10" s="432" t="str">
        <f t="shared" si="9"/>
        <v/>
      </c>
      <c r="V10" s="432" t="str">
        <f t="shared" si="10"/>
        <v/>
      </c>
      <c r="W10" s="432" t="str">
        <f t="shared" si="11"/>
        <v/>
      </c>
    </row>
    <row r="11" spans="1:23" ht="21.75" customHeight="1" x14ac:dyDescent="0.15">
      <c r="A11" s="64" t="s">
        <v>400</v>
      </c>
      <c r="B11" s="65">
        <f t="shared" si="0"/>
        <v>0</v>
      </c>
      <c r="C11" s="313">
        <v>0</v>
      </c>
      <c r="D11" s="313">
        <v>0</v>
      </c>
      <c r="E11" s="313">
        <v>0</v>
      </c>
      <c r="F11" s="313">
        <v>0</v>
      </c>
      <c r="G11" s="313">
        <v>0</v>
      </c>
      <c r="H11" s="313">
        <v>0</v>
      </c>
      <c r="I11" s="313">
        <v>0</v>
      </c>
      <c r="J11" s="313">
        <v>0</v>
      </c>
      <c r="K11" s="313">
        <v>0</v>
      </c>
      <c r="L11" s="54">
        <v>0</v>
      </c>
      <c r="N11" s="432" t="str">
        <f t="shared" si="2"/>
        <v/>
      </c>
      <c r="O11" s="432" t="str">
        <f t="shared" si="3"/>
        <v/>
      </c>
      <c r="P11" s="432" t="str">
        <f t="shared" si="4"/>
        <v/>
      </c>
      <c r="Q11" s="432" t="str">
        <f t="shared" si="5"/>
        <v/>
      </c>
      <c r="R11" s="432" t="str">
        <f t="shared" si="6"/>
        <v/>
      </c>
      <c r="S11" s="432" t="str">
        <f t="shared" si="7"/>
        <v/>
      </c>
      <c r="T11" s="432" t="str">
        <f t="shared" si="8"/>
        <v/>
      </c>
      <c r="U11" s="432" t="str">
        <f t="shared" si="9"/>
        <v/>
      </c>
      <c r="V11" s="432" t="str">
        <f t="shared" si="10"/>
        <v/>
      </c>
      <c r="W11" s="432" t="str">
        <f t="shared" si="11"/>
        <v/>
      </c>
    </row>
    <row r="12" spans="1:23" ht="21.75" customHeight="1" x14ac:dyDescent="0.15">
      <c r="A12" s="64" t="s">
        <v>401</v>
      </c>
      <c r="B12" s="65">
        <f t="shared" si="0"/>
        <v>0</v>
      </c>
      <c r="C12" s="313">
        <v>0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313">
        <v>0</v>
      </c>
      <c r="J12" s="313">
        <v>0</v>
      </c>
      <c r="K12" s="313">
        <v>0</v>
      </c>
      <c r="L12" s="54">
        <v>0</v>
      </c>
      <c r="N12" s="432" t="str">
        <f t="shared" si="2"/>
        <v/>
      </c>
      <c r="O12" s="432" t="str">
        <f t="shared" si="3"/>
        <v/>
      </c>
      <c r="P12" s="432" t="str">
        <f t="shared" si="4"/>
        <v/>
      </c>
      <c r="Q12" s="432" t="str">
        <f t="shared" si="5"/>
        <v/>
      </c>
      <c r="R12" s="432" t="str">
        <f t="shared" si="6"/>
        <v/>
      </c>
      <c r="S12" s="432" t="str">
        <f t="shared" si="7"/>
        <v/>
      </c>
      <c r="T12" s="432" t="str">
        <f t="shared" si="8"/>
        <v/>
      </c>
      <c r="U12" s="432" t="str">
        <f t="shared" si="9"/>
        <v/>
      </c>
      <c r="V12" s="432" t="str">
        <f t="shared" si="10"/>
        <v/>
      </c>
      <c r="W12" s="432" t="str">
        <f t="shared" si="11"/>
        <v/>
      </c>
    </row>
    <row r="13" spans="1:23" ht="21.75" customHeight="1" x14ac:dyDescent="0.15">
      <c r="A13" s="64" t="s">
        <v>402</v>
      </c>
      <c r="B13" s="65">
        <f t="shared" si="0"/>
        <v>0</v>
      </c>
      <c r="C13" s="313">
        <v>0</v>
      </c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313">
        <v>0</v>
      </c>
      <c r="J13" s="313">
        <v>0</v>
      </c>
      <c r="K13" s="313">
        <v>0</v>
      </c>
      <c r="L13" s="54">
        <v>0</v>
      </c>
      <c r="N13" s="432" t="str">
        <f t="shared" si="2"/>
        <v/>
      </c>
      <c r="O13" s="432" t="str">
        <f t="shared" si="3"/>
        <v/>
      </c>
      <c r="P13" s="432" t="str">
        <f t="shared" si="4"/>
        <v/>
      </c>
      <c r="Q13" s="432" t="str">
        <f t="shared" si="5"/>
        <v/>
      </c>
      <c r="R13" s="432" t="str">
        <f t="shared" si="6"/>
        <v/>
      </c>
      <c r="S13" s="432" t="str">
        <f t="shared" si="7"/>
        <v/>
      </c>
      <c r="T13" s="432" t="str">
        <f t="shared" si="8"/>
        <v/>
      </c>
      <c r="U13" s="432" t="str">
        <f t="shared" si="9"/>
        <v/>
      </c>
      <c r="V13" s="432" t="str">
        <f t="shared" si="10"/>
        <v/>
      </c>
      <c r="W13" s="432" t="str">
        <f t="shared" si="11"/>
        <v/>
      </c>
    </row>
    <row r="14" spans="1:23" ht="21.75" customHeight="1" x14ac:dyDescent="0.15">
      <c r="A14" s="64" t="s">
        <v>403</v>
      </c>
      <c r="B14" s="65">
        <f t="shared" si="0"/>
        <v>0</v>
      </c>
      <c r="C14" s="313">
        <v>0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313">
        <v>0</v>
      </c>
      <c r="J14" s="313">
        <v>0</v>
      </c>
      <c r="K14" s="313">
        <v>0</v>
      </c>
      <c r="L14" s="54">
        <v>0</v>
      </c>
      <c r="N14" s="432" t="str">
        <f t="shared" si="2"/>
        <v/>
      </c>
      <c r="O14" s="432" t="str">
        <f t="shared" si="3"/>
        <v/>
      </c>
      <c r="P14" s="432" t="str">
        <f t="shared" si="4"/>
        <v/>
      </c>
      <c r="Q14" s="432" t="str">
        <f t="shared" si="5"/>
        <v/>
      </c>
      <c r="R14" s="432" t="str">
        <f t="shared" si="6"/>
        <v/>
      </c>
      <c r="S14" s="432" t="str">
        <f t="shared" si="7"/>
        <v/>
      </c>
      <c r="T14" s="432" t="str">
        <f t="shared" si="8"/>
        <v/>
      </c>
      <c r="U14" s="432" t="str">
        <f t="shared" si="9"/>
        <v/>
      </c>
      <c r="V14" s="432" t="str">
        <f t="shared" si="10"/>
        <v/>
      </c>
      <c r="W14" s="432" t="str">
        <f t="shared" si="11"/>
        <v/>
      </c>
    </row>
    <row r="15" spans="1:23" ht="21.75" customHeight="1" x14ac:dyDescent="0.15">
      <c r="A15" s="64" t="s">
        <v>404</v>
      </c>
      <c r="B15" s="65">
        <f t="shared" si="0"/>
        <v>1</v>
      </c>
      <c r="C15" s="313">
        <v>1</v>
      </c>
      <c r="D15" s="313">
        <v>0</v>
      </c>
      <c r="E15" s="313">
        <v>0</v>
      </c>
      <c r="F15" s="313">
        <v>0</v>
      </c>
      <c r="G15" s="313">
        <v>0</v>
      </c>
      <c r="H15" s="313">
        <v>0</v>
      </c>
      <c r="I15" s="313">
        <v>0</v>
      </c>
      <c r="J15" s="313">
        <v>0</v>
      </c>
      <c r="K15" s="313">
        <v>0</v>
      </c>
      <c r="L15" s="54">
        <v>0</v>
      </c>
      <c r="N15" s="432" t="str">
        <f t="shared" si="2"/>
        <v/>
      </c>
      <c r="O15" s="432" t="str">
        <f t="shared" si="3"/>
        <v/>
      </c>
      <c r="P15" s="432" t="str">
        <f t="shared" si="4"/>
        <v/>
      </c>
      <c r="Q15" s="432" t="str">
        <f t="shared" si="5"/>
        <v/>
      </c>
      <c r="R15" s="432" t="str">
        <f t="shared" si="6"/>
        <v/>
      </c>
      <c r="S15" s="432" t="str">
        <f t="shared" si="7"/>
        <v/>
      </c>
      <c r="T15" s="432" t="str">
        <f t="shared" si="8"/>
        <v/>
      </c>
      <c r="U15" s="432" t="str">
        <f t="shared" si="9"/>
        <v/>
      </c>
      <c r="V15" s="432" t="str">
        <f t="shared" si="10"/>
        <v/>
      </c>
      <c r="W15" s="432" t="str">
        <f t="shared" si="11"/>
        <v/>
      </c>
    </row>
    <row r="16" spans="1:23" ht="21.75" customHeight="1" x14ac:dyDescent="0.15">
      <c r="A16" s="64" t="s">
        <v>405</v>
      </c>
      <c r="B16" s="65">
        <f t="shared" si="0"/>
        <v>0</v>
      </c>
      <c r="C16" s="313">
        <v>0</v>
      </c>
      <c r="D16" s="313">
        <v>0</v>
      </c>
      <c r="E16" s="313">
        <v>0</v>
      </c>
      <c r="F16" s="313">
        <v>0</v>
      </c>
      <c r="G16" s="313">
        <v>0</v>
      </c>
      <c r="H16" s="313">
        <v>0</v>
      </c>
      <c r="I16" s="313">
        <v>0</v>
      </c>
      <c r="J16" s="313">
        <v>0</v>
      </c>
      <c r="K16" s="313">
        <v>0</v>
      </c>
      <c r="L16" s="54">
        <v>0</v>
      </c>
      <c r="N16" s="432" t="str">
        <f t="shared" si="2"/>
        <v/>
      </c>
      <c r="O16" s="432" t="str">
        <f t="shared" si="3"/>
        <v/>
      </c>
      <c r="P16" s="432" t="str">
        <f t="shared" si="4"/>
        <v/>
      </c>
      <c r="Q16" s="432" t="str">
        <f t="shared" si="5"/>
        <v/>
      </c>
      <c r="R16" s="432" t="str">
        <f t="shared" si="6"/>
        <v/>
      </c>
      <c r="S16" s="432" t="str">
        <f t="shared" si="7"/>
        <v/>
      </c>
      <c r="T16" s="432" t="str">
        <f t="shared" si="8"/>
        <v/>
      </c>
      <c r="U16" s="432" t="str">
        <f t="shared" si="9"/>
        <v/>
      </c>
      <c r="V16" s="432" t="str">
        <f t="shared" si="10"/>
        <v/>
      </c>
      <c r="W16" s="432" t="str">
        <f t="shared" si="11"/>
        <v/>
      </c>
    </row>
    <row r="17" spans="1:23" ht="21.75" customHeight="1" x14ac:dyDescent="0.15">
      <c r="A17" s="64"/>
      <c r="B17" s="65">
        <f t="shared" si="0"/>
        <v>0</v>
      </c>
      <c r="C17" s="313"/>
      <c r="D17" s="313"/>
      <c r="E17" s="313"/>
      <c r="F17" s="313"/>
      <c r="G17" s="313"/>
      <c r="H17" s="313"/>
      <c r="I17" s="313"/>
      <c r="J17" s="313"/>
      <c r="K17" s="313"/>
      <c r="L17" s="54"/>
      <c r="N17" s="432" t="str">
        <f t="shared" si="2"/>
        <v/>
      </c>
      <c r="O17" s="432" t="str">
        <f t="shared" si="3"/>
        <v/>
      </c>
      <c r="P17" s="432" t="str">
        <f t="shared" si="4"/>
        <v/>
      </c>
      <c r="Q17" s="432" t="str">
        <f t="shared" si="5"/>
        <v/>
      </c>
      <c r="R17" s="432" t="str">
        <f t="shared" si="6"/>
        <v/>
      </c>
      <c r="S17" s="432" t="str">
        <f t="shared" si="7"/>
        <v/>
      </c>
      <c r="T17" s="432" t="str">
        <f t="shared" si="8"/>
        <v/>
      </c>
      <c r="U17" s="432" t="str">
        <f t="shared" si="9"/>
        <v/>
      </c>
      <c r="V17" s="432" t="str">
        <f t="shared" si="10"/>
        <v/>
      </c>
      <c r="W17" s="432" t="str">
        <f t="shared" si="11"/>
        <v/>
      </c>
    </row>
    <row r="18" spans="1:23" ht="21.75" customHeight="1" x14ac:dyDescent="0.15">
      <c r="A18" s="64"/>
      <c r="B18" s="65">
        <f t="shared" si="0"/>
        <v>0</v>
      </c>
      <c r="C18" s="313"/>
      <c r="D18" s="313"/>
      <c r="E18" s="313"/>
      <c r="F18" s="313"/>
      <c r="G18" s="313"/>
      <c r="H18" s="313"/>
      <c r="I18" s="313"/>
      <c r="J18" s="313"/>
      <c r="K18" s="313"/>
      <c r="L18" s="54"/>
      <c r="N18" s="432" t="str">
        <f t="shared" si="2"/>
        <v/>
      </c>
      <c r="O18" s="432" t="str">
        <f t="shared" si="3"/>
        <v/>
      </c>
      <c r="P18" s="432" t="str">
        <f t="shared" si="4"/>
        <v/>
      </c>
      <c r="Q18" s="432" t="str">
        <f t="shared" si="5"/>
        <v/>
      </c>
      <c r="R18" s="432" t="str">
        <f t="shared" si="6"/>
        <v/>
      </c>
      <c r="S18" s="432" t="str">
        <f t="shared" si="7"/>
        <v/>
      </c>
      <c r="T18" s="432" t="str">
        <f t="shared" si="8"/>
        <v/>
      </c>
      <c r="U18" s="432" t="str">
        <f t="shared" si="9"/>
        <v/>
      </c>
      <c r="V18" s="432" t="str">
        <f t="shared" si="10"/>
        <v/>
      </c>
      <c r="W18" s="432" t="str">
        <f t="shared" si="11"/>
        <v/>
      </c>
    </row>
    <row r="19" spans="1:23" ht="21.75" customHeight="1" x14ac:dyDescent="0.15">
      <c r="A19" s="64"/>
      <c r="B19" s="65">
        <f t="shared" si="0"/>
        <v>0</v>
      </c>
      <c r="C19" s="313"/>
      <c r="D19" s="313"/>
      <c r="E19" s="313"/>
      <c r="F19" s="313"/>
      <c r="G19" s="313"/>
      <c r="H19" s="313"/>
      <c r="I19" s="313"/>
      <c r="J19" s="313"/>
      <c r="K19" s="313"/>
      <c r="L19" s="54"/>
      <c r="N19" s="432" t="str">
        <f t="shared" si="2"/>
        <v/>
      </c>
      <c r="O19" s="432" t="str">
        <f t="shared" si="3"/>
        <v/>
      </c>
      <c r="P19" s="432" t="str">
        <f t="shared" si="4"/>
        <v/>
      </c>
      <c r="Q19" s="432" t="str">
        <f t="shared" si="5"/>
        <v/>
      </c>
      <c r="R19" s="432" t="str">
        <f t="shared" si="6"/>
        <v/>
      </c>
      <c r="S19" s="432" t="str">
        <f t="shared" si="7"/>
        <v/>
      </c>
      <c r="T19" s="432" t="str">
        <f t="shared" si="8"/>
        <v/>
      </c>
      <c r="U19" s="432" t="str">
        <f t="shared" si="9"/>
        <v/>
      </c>
      <c r="V19" s="432" t="str">
        <f t="shared" si="10"/>
        <v/>
      </c>
      <c r="W19" s="432" t="str">
        <f t="shared" si="11"/>
        <v/>
      </c>
    </row>
    <row r="20" spans="1:23" ht="21.75" customHeight="1" x14ac:dyDescent="0.15">
      <c r="A20" s="64"/>
      <c r="B20" s="65">
        <f t="shared" ref="B20:B35" si="12">SUM(C20:L20)</f>
        <v>0</v>
      </c>
      <c r="C20" s="313"/>
      <c r="D20" s="313"/>
      <c r="E20" s="313"/>
      <c r="F20" s="313"/>
      <c r="G20" s="313"/>
      <c r="H20" s="313"/>
      <c r="I20" s="313"/>
      <c r="J20" s="313"/>
      <c r="K20" s="313"/>
      <c r="L20" s="54"/>
      <c r="N20" s="432" t="str">
        <f t="shared" si="2"/>
        <v/>
      </c>
      <c r="O20" s="432" t="str">
        <f t="shared" si="3"/>
        <v/>
      </c>
      <c r="P20" s="432" t="str">
        <f t="shared" si="4"/>
        <v/>
      </c>
      <c r="Q20" s="432" t="str">
        <f t="shared" si="5"/>
        <v/>
      </c>
      <c r="R20" s="432" t="str">
        <f t="shared" si="6"/>
        <v/>
      </c>
      <c r="S20" s="432" t="str">
        <f t="shared" si="7"/>
        <v/>
      </c>
      <c r="T20" s="432" t="str">
        <f t="shared" si="8"/>
        <v/>
      </c>
      <c r="U20" s="432" t="str">
        <f t="shared" si="9"/>
        <v/>
      </c>
      <c r="V20" s="432" t="str">
        <f t="shared" si="10"/>
        <v/>
      </c>
      <c r="W20" s="432" t="str">
        <f t="shared" si="11"/>
        <v/>
      </c>
    </row>
    <row r="21" spans="1:23" ht="21.75" customHeight="1" x14ac:dyDescent="0.15">
      <c r="A21" s="64"/>
      <c r="B21" s="65">
        <f t="shared" si="12"/>
        <v>0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4"/>
      <c r="N21" s="432" t="str">
        <f t="shared" si="2"/>
        <v/>
      </c>
      <c r="O21" s="432" t="str">
        <f t="shared" si="3"/>
        <v/>
      </c>
      <c r="P21" s="432" t="str">
        <f t="shared" si="4"/>
        <v/>
      </c>
      <c r="Q21" s="432" t="str">
        <f t="shared" si="5"/>
        <v/>
      </c>
      <c r="R21" s="432" t="str">
        <f t="shared" si="6"/>
        <v/>
      </c>
      <c r="S21" s="432" t="str">
        <f t="shared" si="7"/>
        <v/>
      </c>
      <c r="T21" s="432" t="str">
        <f t="shared" si="8"/>
        <v/>
      </c>
      <c r="U21" s="432" t="str">
        <f t="shared" si="9"/>
        <v/>
      </c>
      <c r="V21" s="432" t="str">
        <f t="shared" si="10"/>
        <v/>
      </c>
      <c r="W21" s="432" t="str">
        <f t="shared" si="11"/>
        <v/>
      </c>
    </row>
    <row r="22" spans="1:23" ht="21.75" customHeight="1" x14ac:dyDescent="0.15">
      <c r="A22" s="64"/>
      <c r="B22" s="65">
        <f t="shared" si="12"/>
        <v>0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4"/>
      <c r="N22" s="432" t="str">
        <f t="shared" si="2"/>
        <v/>
      </c>
      <c r="O22" s="432" t="str">
        <f t="shared" si="3"/>
        <v/>
      </c>
      <c r="P22" s="432" t="str">
        <f t="shared" si="4"/>
        <v/>
      </c>
      <c r="Q22" s="432" t="str">
        <f t="shared" si="5"/>
        <v/>
      </c>
      <c r="R22" s="432" t="str">
        <f t="shared" si="6"/>
        <v/>
      </c>
      <c r="S22" s="432" t="str">
        <f t="shared" si="7"/>
        <v/>
      </c>
      <c r="T22" s="432" t="str">
        <f t="shared" si="8"/>
        <v/>
      </c>
      <c r="U22" s="432" t="str">
        <f t="shared" si="9"/>
        <v/>
      </c>
      <c r="V22" s="432" t="str">
        <f t="shared" si="10"/>
        <v/>
      </c>
      <c r="W22" s="432" t="str">
        <f t="shared" si="11"/>
        <v/>
      </c>
    </row>
    <row r="23" spans="1:23" ht="21.75" customHeight="1" x14ac:dyDescent="0.15">
      <c r="A23" s="64"/>
      <c r="B23" s="65">
        <f t="shared" si="12"/>
        <v>0</v>
      </c>
      <c r="C23" s="313"/>
      <c r="D23" s="313"/>
      <c r="E23" s="313"/>
      <c r="F23" s="313"/>
      <c r="G23" s="313"/>
      <c r="H23" s="313"/>
      <c r="I23" s="313"/>
      <c r="J23" s="313"/>
      <c r="K23" s="313"/>
      <c r="L23" s="54"/>
      <c r="N23" s="432" t="str">
        <f t="shared" si="2"/>
        <v/>
      </c>
      <c r="O23" s="432" t="str">
        <f t="shared" si="3"/>
        <v/>
      </c>
      <c r="P23" s="432" t="str">
        <f t="shared" si="4"/>
        <v/>
      </c>
      <c r="Q23" s="432" t="str">
        <f t="shared" si="5"/>
        <v/>
      </c>
      <c r="R23" s="432" t="str">
        <f t="shared" si="6"/>
        <v/>
      </c>
      <c r="S23" s="432" t="str">
        <f t="shared" si="7"/>
        <v/>
      </c>
      <c r="T23" s="432" t="str">
        <f t="shared" si="8"/>
        <v/>
      </c>
      <c r="U23" s="432" t="str">
        <f t="shared" si="9"/>
        <v/>
      </c>
      <c r="V23" s="432" t="str">
        <f t="shared" si="10"/>
        <v/>
      </c>
      <c r="W23" s="432" t="str">
        <f t="shared" si="11"/>
        <v/>
      </c>
    </row>
    <row r="24" spans="1:23" ht="21.75" customHeight="1" x14ac:dyDescent="0.15">
      <c r="A24" s="64"/>
      <c r="B24" s="65">
        <f t="shared" si="12"/>
        <v>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4"/>
      <c r="N24" s="432" t="str">
        <f t="shared" si="2"/>
        <v/>
      </c>
      <c r="O24" s="432" t="str">
        <f t="shared" si="3"/>
        <v/>
      </c>
      <c r="P24" s="432" t="str">
        <f t="shared" si="4"/>
        <v/>
      </c>
      <c r="Q24" s="432" t="str">
        <f t="shared" si="5"/>
        <v/>
      </c>
      <c r="R24" s="432" t="str">
        <f t="shared" si="6"/>
        <v/>
      </c>
      <c r="S24" s="432" t="str">
        <f t="shared" si="7"/>
        <v/>
      </c>
      <c r="T24" s="432" t="str">
        <f t="shared" si="8"/>
        <v/>
      </c>
      <c r="U24" s="432" t="str">
        <f t="shared" si="9"/>
        <v/>
      </c>
      <c r="V24" s="432" t="str">
        <f t="shared" si="10"/>
        <v/>
      </c>
      <c r="W24" s="432" t="str">
        <f t="shared" si="11"/>
        <v/>
      </c>
    </row>
    <row r="25" spans="1:23" ht="21.75" customHeight="1" x14ac:dyDescent="0.15">
      <c r="A25" s="64"/>
      <c r="B25" s="65">
        <f t="shared" si="12"/>
        <v>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4"/>
      <c r="N25" s="432" t="str">
        <f t="shared" si="2"/>
        <v/>
      </c>
      <c r="O25" s="432" t="str">
        <f t="shared" si="3"/>
        <v/>
      </c>
      <c r="P25" s="432" t="str">
        <f t="shared" si="4"/>
        <v/>
      </c>
      <c r="Q25" s="432" t="str">
        <f t="shared" si="5"/>
        <v/>
      </c>
      <c r="R25" s="432" t="str">
        <f t="shared" si="6"/>
        <v/>
      </c>
      <c r="S25" s="432" t="str">
        <f t="shared" si="7"/>
        <v/>
      </c>
      <c r="T25" s="432" t="str">
        <f t="shared" si="8"/>
        <v/>
      </c>
      <c r="U25" s="432" t="str">
        <f t="shared" si="9"/>
        <v/>
      </c>
      <c r="V25" s="432" t="str">
        <f t="shared" si="10"/>
        <v/>
      </c>
      <c r="W25" s="432" t="str">
        <f t="shared" si="11"/>
        <v/>
      </c>
    </row>
    <row r="26" spans="1:23" ht="21.75" customHeight="1" x14ac:dyDescent="0.15">
      <c r="A26" s="64"/>
      <c r="B26" s="65">
        <f t="shared" si="12"/>
        <v>0</v>
      </c>
      <c r="C26" s="313"/>
      <c r="D26" s="313"/>
      <c r="E26" s="313"/>
      <c r="F26" s="313"/>
      <c r="G26" s="313"/>
      <c r="H26" s="313"/>
      <c r="I26" s="313"/>
      <c r="J26" s="313"/>
      <c r="K26" s="313"/>
      <c r="L26" s="54"/>
      <c r="N26" s="432" t="str">
        <f t="shared" si="2"/>
        <v/>
      </c>
      <c r="O26" s="432" t="str">
        <f t="shared" si="3"/>
        <v/>
      </c>
      <c r="P26" s="432" t="str">
        <f t="shared" si="4"/>
        <v/>
      </c>
      <c r="Q26" s="432" t="str">
        <f t="shared" si="5"/>
        <v/>
      </c>
      <c r="R26" s="432" t="str">
        <f t="shared" si="6"/>
        <v/>
      </c>
      <c r="S26" s="432" t="str">
        <f t="shared" si="7"/>
        <v/>
      </c>
      <c r="T26" s="432" t="str">
        <f t="shared" si="8"/>
        <v/>
      </c>
      <c r="U26" s="432" t="str">
        <f t="shared" si="9"/>
        <v/>
      </c>
      <c r="V26" s="432" t="str">
        <f t="shared" si="10"/>
        <v/>
      </c>
      <c r="W26" s="432" t="str">
        <f t="shared" si="11"/>
        <v/>
      </c>
    </row>
    <row r="27" spans="1:23" ht="21.75" customHeight="1" x14ac:dyDescent="0.15">
      <c r="A27" s="64"/>
      <c r="B27" s="65">
        <f t="shared" si="12"/>
        <v>0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4"/>
      <c r="N27" s="432" t="str">
        <f t="shared" si="2"/>
        <v/>
      </c>
      <c r="O27" s="432" t="str">
        <f t="shared" si="3"/>
        <v/>
      </c>
      <c r="P27" s="432" t="str">
        <f t="shared" si="4"/>
        <v/>
      </c>
      <c r="Q27" s="432" t="str">
        <f t="shared" si="5"/>
        <v/>
      </c>
      <c r="R27" s="432" t="str">
        <f t="shared" si="6"/>
        <v/>
      </c>
      <c r="S27" s="432" t="str">
        <f t="shared" si="7"/>
        <v/>
      </c>
      <c r="T27" s="432" t="str">
        <f t="shared" si="8"/>
        <v/>
      </c>
      <c r="U27" s="432" t="str">
        <f t="shared" si="9"/>
        <v/>
      </c>
      <c r="V27" s="432" t="str">
        <f t="shared" si="10"/>
        <v/>
      </c>
      <c r="W27" s="432" t="str">
        <f t="shared" si="11"/>
        <v/>
      </c>
    </row>
    <row r="28" spans="1:23" ht="21.75" customHeight="1" x14ac:dyDescent="0.15">
      <c r="A28" s="64"/>
      <c r="B28" s="65">
        <f t="shared" si="12"/>
        <v>0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4"/>
      <c r="N28" s="432" t="str">
        <f t="shared" si="2"/>
        <v/>
      </c>
      <c r="O28" s="432" t="str">
        <f t="shared" si="3"/>
        <v/>
      </c>
      <c r="P28" s="432" t="str">
        <f t="shared" si="4"/>
        <v/>
      </c>
      <c r="Q28" s="432" t="str">
        <f t="shared" si="5"/>
        <v/>
      </c>
      <c r="R28" s="432" t="str">
        <f t="shared" si="6"/>
        <v/>
      </c>
      <c r="S28" s="432" t="str">
        <f t="shared" si="7"/>
        <v/>
      </c>
      <c r="T28" s="432" t="str">
        <f t="shared" si="8"/>
        <v/>
      </c>
      <c r="U28" s="432" t="str">
        <f t="shared" si="9"/>
        <v/>
      </c>
      <c r="V28" s="432" t="str">
        <f t="shared" si="10"/>
        <v/>
      </c>
      <c r="W28" s="432" t="str">
        <f t="shared" si="11"/>
        <v/>
      </c>
    </row>
    <row r="29" spans="1:23" ht="21.75" customHeight="1" x14ac:dyDescent="0.15">
      <c r="A29" s="64"/>
      <c r="B29" s="65">
        <f t="shared" si="12"/>
        <v>0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4"/>
      <c r="N29" s="432" t="str">
        <f t="shared" si="2"/>
        <v/>
      </c>
      <c r="O29" s="432" t="str">
        <f t="shared" si="3"/>
        <v/>
      </c>
      <c r="P29" s="432" t="str">
        <f t="shared" si="4"/>
        <v/>
      </c>
      <c r="Q29" s="432" t="str">
        <f t="shared" si="5"/>
        <v/>
      </c>
      <c r="R29" s="432" t="str">
        <f t="shared" si="6"/>
        <v/>
      </c>
      <c r="S29" s="432" t="str">
        <f t="shared" si="7"/>
        <v/>
      </c>
      <c r="T29" s="432" t="str">
        <f t="shared" si="8"/>
        <v/>
      </c>
      <c r="U29" s="432" t="str">
        <f t="shared" si="9"/>
        <v/>
      </c>
      <c r="V29" s="432" t="str">
        <f t="shared" si="10"/>
        <v/>
      </c>
      <c r="W29" s="432" t="str">
        <f t="shared" si="11"/>
        <v/>
      </c>
    </row>
    <row r="30" spans="1:23" ht="21.75" customHeight="1" x14ac:dyDescent="0.15">
      <c r="A30" s="64"/>
      <c r="B30" s="65">
        <f t="shared" si="12"/>
        <v>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54"/>
      <c r="N30" s="432" t="str">
        <f t="shared" si="2"/>
        <v/>
      </c>
      <c r="O30" s="432" t="str">
        <f t="shared" si="3"/>
        <v/>
      </c>
      <c r="P30" s="432" t="str">
        <f t="shared" si="4"/>
        <v/>
      </c>
      <c r="Q30" s="432" t="str">
        <f t="shared" si="5"/>
        <v/>
      </c>
      <c r="R30" s="432" t="str">
        <f t="shared" si="6"/>
        <v/>
      </c>
      <c r="S30" s="432" t="str">
        <f t="shared" si="7"/>
        <v/>
      </c>
      <c r="T30" s="432" t="str">
        <f t="shared" si="8"/>
        <v/>
      </c>
      <c r="U30" s="432" t="str">
        <f t="shared" si="9"/>
        <v/>
      </c>
      <c r="V30" s="432" t="str">
        <f t="shared" si="10"/>
        <v/>
      </c>
      <c r="W30" s="432" t="str">
        <f t="shared" si="11"/>
        <v/>
      </c>
    </row>
    <row r="31" spans="1:23" ht="21.75" customHeight="1" x14ac:dyDescent="0.15">
      <c r="A31" s="64"/>
      <c r="B31" s="65">
        <f t="shared" si="12"/>
        <v>0</v>
      </c>
      <c r="C31" s="313"/>
      <c r="D31" s="313"/>
      <c r="E31" s="313"/>
      <c r="F31" s="313"/>
      <c r="G31" s="313"/>
      <c r="H31" s="313"/>
      <c r="I31" s="313"/>
      <c r="J31" s="313"/>
      <c r="K31" s="313"/>
      <c r="L31" s="54"/>
      <c r="N31" s="432" t="str">
        <f t="shared" si="2"/>
        <v/>
      </c>
      <c r="O31" s="432" t="str">
        <f t="shared" si="3"/>
        <v/>
      </c>
      <c r="P31" s="432" t="str">
        <f t="shared" si="4"/>
        <v/>
      </c>
      <c r="Q31" s="432" t="str">
        <f t="shared" si="5"/>
        <v/>
      </c>
      <c r="R31" s="432" t="str">
        <f t="shared" si="6"/>
        <v/>
      </c>
      <c r="S31" s="432" t="str">
        <f t="shared" si="7"/>
        <v/>
      </c>
      <c r="T31" s="432" t="str">
        <f t="shared" si="8"/>
        <v/>
      </c>
      <c r="U31" s="432" t="str">
        <f t="shared" si="9"/>
        <v/>
      </c>
      <c r="V31" s="432" t="str">
        <f t="shared" si="10"/>
        <v/>
      </c>
      <c r="W31" s="432" t="str">
        <f t="shared" si="11"/>
        <v/>
      </c>
    </row>
    <row r="32" spans="1:23" ht="21.75" customHeight="1" x14ac:dyDescent="0.15">
      <c r="A32" s="64"/>
      <c r="B32" s="65">
        <f t="shared" si="12"/>
        <v>0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4"/>
      <c r="N32" s="432" t="str">
        <f t="shared" si="2"/>
        <v/>
      </c>
      <c r="O32" s="432" t="str">
        <f t="shared" si="3"/>
        <v/>
      </c>
      <c r="P32" s="432" t="str">
        <f t="shared" si="4"/>
        <v/>
      </c>
      <c r="Q32" s="432" t="str">
        <f t="shared" si="5"/>
        <v/>
      </c>
      <c r="R32" s="432" t="str">
        <f t="shared" si="6"/>
        <v/>
      </c>
      <c r="S32" s="432" t="str">
        <f t="shared" si="7"/>
        <v/>
      </c>
      <c r="T32" s="432" t="str">
        <f t="shared" si="8"/>
        <v/>
      </c>
      <c r="U32" s="432" t="str">
        <f t="shared" si="9"/>
        <v/>
      </c>
      <c r="V32" s="432" t="str">
        <f t="shared" si="10"/>
        <v/>
      </c>
      <c r="W32" s="432" t="str">
        <f t="shared" si="11"/>
        <v/>
      </c>
    </row>
    <row r="33" spans="1:23" ht="21.75" customHeight="1" x14ac:dyDescent="0.15">
      <c r="A33" s="64"/>
      <c r="B33" s="65">
        <f t="shared" si="12"/>
        <v>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54"/>
      <c r="N33" s="432" t="str">
        <f t="shared" si="2"/>
        <v/>
      </c>
      <c r="O33" s="432" t="str">
        <f t="shared" si="3"/>
        <v/>
      </c>
      <c r="P33" s="432" t="str">
        <f t="shared" si="4"/>
        <v/>
      </c>
      <c r="Q33" s="432" t="str">
        <f t="shared" si="5"/>
        <v/>
      </c>
      <c r="R33" s="432" t="str">
        <f t="shared" si="6"/>
        <v/>
      </c>
      <c r="S33" s="432" t="str">
        <f t="shared" si="7"/>
        <v/>
      </c>
      <c r="T33" s="432" t="str">
        <f t="shared" si="8"/>
        <v/>
      </c>
      <c r="U33" s="432" t="str">
        <f t="shared" si="9"/>
        <v/>
      </c>
      <c r="V33" s="432" t="str">
        <f t="shared" si="10"/>
        <v/>
      </c>
      <c r="W33" s="432" t="str">
        <f t="shared" si="11"/>
        <v/>
      </c>
    </row>
    <row r="34" spans="1:23" ht="21.75" customHeight="1" x14ac:dyDescent="0.15">
      <c r="A34" s="64"/>
      <c r="B34" s="65">
        <f t="shared" si="12"/>
        <v>0</v>
      </c>
      <c r="C34" s="313"/>
      <c r="D34" s="313"/>
      <c r="E34" s="313"/>
      <c r="F34" s="313"/>
      <c r="G34" s="313"/>
      <c r="H34" s="313"/>
      <c r="I34" s="313"/>
      <c r="J34" s="313"/>
      <c r="K34" s="313"/>
      <c r="L34" s="54"/>
      <c r="N34" s="432" t="str">
        <f t="shared" si="2"/>
        <v/>
      </c>
      <c r="O34" s="432" t="str">
        <f t="shared" si="3"/>
        <v/>
      </c>
      <c r="P34" s="432" t="str">
        <f t="shared" si="4"/>
        <v/>
      </c>
      <c r="Q34" s="432" t="str">
        <f t="shared" si="5"/>
        <v/>
      </c>
      <c r="R34" s="432" t="str">
        <f t="shared" si="6"/>
        <v/>
      </c>
      <c r="S34" s="432" t="str">
        <f t="shared" si="7"/>
        <v/>
      </c>
      <c r="T34" s="432" t="str">
        <f t="shared" si="8"/>
        <v/>
      </c>
      <c r="U34" s="432" t="str">
        <f t="shared" si="9"/>
        <v/>
      </c>
      <c r="V34" s="432" t="str">
        <f t="shared" si="10"/>
        <v/>
      </c>
      <c r="W34" s="432" t="str">
        <f t="shared" si="11"/>
        <v/>
      </c>
    </row>
    <row r="35" spans="1:23" ht="21.75" customHeight="1" thickBot="1" x14ac:dyDescent="0.2">
      <c r="A35" s="66"/>
      <c r="B35" s="172">
        <f t="shared" si="12"/>
        <v>0</v>
      </c>
      <c r="C35" s="42"/>
      <c r="D35" s="42"/>
      <c r="E35" s="42"/>
      <c r="F35" s="42"/>
      <c r="G35" s="42"/>
      <c r="H35" s="42"/>
      <c r="I35" s="42"/>
      <c r="J35" s="42"/>
      <c r="K35" s="42"/>
      <c r="L35" s="51"/>
      <c r="N35" s="432" t="str">
        <f t="shared" si="2"/>
        <v/>
      </c>
      <c r="O35" s="432" t="str">
        <f t="shared" si="3"/>
        <v/>
      </c>
      <c r="P35" s="432" t="str">
        <f t="shared" si="4"/>
        <v/>
      </c>
      <c r="Q35" s="432" t="str">
        <f t="shared" si="5"/>
        <v/>
      </c>
      <c r="R35" s="432" t="str">
        <f t="shared" si="6"/>
        <v/>
      </c>
      <c r="S35" s="432" t="str">
        <f t="shared" si="7"/>
        <v/>
      </c>
      <c r="T35" s="432" t="str">
        <f t="shared" si="8"/>
        <v/>
      </c>
      <c r="U35" s="432" t="str">
        <f t="shared" si="9"/>
        <v/>
      </c>
      <c r="V35" s="432" t="str">
        <f t="shared" si="10"/>
        <v/>
      </c>
      <c r="W35" s="432" t="str">
        <f t="shared" si="11"/>
        <v/>
      </c>
    </row>
    <row r="36" spans="1:23" ht="31.5" x14ac:dyDescent="0.15">
      <c r="A36" s="547"/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</row>
    <row r="37" spans="1:2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23" ht="24.75" customHeight="1" x14ac:dyDescent="0.15">
      <c r="A38" s="554"/>
      <c r="B38" s="554"/>
      <c r="C38" s="554"/>
    </row>
    <row r="39" spans="1:23" ht="30.75" customHeight="1" thickBot="1" x14ac:dyDescent="0.2">
      <c r="A39" s="541" t="s">
        <v>42</v>
      </c>
      <c r="B39" s="541"/>
      <c r="C39" s="541"/>
      <c r="D39" s="541"/>
      <c r="K39" s="542" t="s">
        <v>137</v>
      </c>
      <c r="L39" s="542"/>
      <c r="N39" s="432" t="s">
        <v>353</v>
      </c>
    </row>
    <row r="40" spans="1:23" ht="33.75" customHeight="1" thickBot="1" x14ac:dyDescent="0.2">
      <c r="A40" s="57" t="s">
        <v>224</v>
      </c>
      <c r="B40" s="58" t="s">
        <v>242</v>
      </c>
      <c r="C40" s="19" t="s">
        <v>87</v>
      </c>
      <c r="D40" s="181" t="s">
        <v>162</v>
      </c>
      <c r="E40" s="181" t="s">
        <v>54</v>
      </c>
      <c r="F40" s="181" t="s">
        <v>184</v>
      </c>
      <c r="G40" s="181" t="s">
        <v>183</v>
      </c>
      <c r="H40" s="181" t="s">
        <v>23</v>
      </c>
      <c r="I40" s="181" t="s">
        <v>187</v>
      </c>
      <c r="J40" s="181" t="s">
        <v>188</v>
      </c>
      <c r="K40" s="181" t="s">
        <v>189</v>
      </c>
      <c r="L40" s="182" t="s">
        <v>181</v>
      </c>
      <c r="N40" s="432" t="s">
        <v>87</v>
      </c>
      <c r="O40" s="450" t="s">
        <v>162</v>
      </c>
      <c r="P40" s="450" t="s">
        <v>54</v>
      </c>
      <c r="Q40" s="450" t="s">
        <v>184</v>
      </c>
      <c r="R40" s="450" t="s">
        <v>183</v>
      </c>
      <c r="S40" s="450" t="s">
        <v>23</v>
      </c>
      <c r="T40" s="450" t="s">
        <v>366</v>
      </c>
      <c r="U40" s="450" t="s">
        <v>367</v>
      </c>
      <c r="V40" s="450" t="s">
        <v>368</v>
      </c>
      <c r="W40" s="450" t="s">
        <v>369</v>
      </c>
    </row>
    <row r="41" spans="1:23" ht="21.75" customHeight="1" thickTop="1" x14ac:dyDescent="0.15">
      <c r="A41" s="61" t="s">
        <v>243</v>
      </c>
      <c r="B41" s="62">
        <f t="shared" ref="B41:B55" si="13">SUM(C41:L41)</f>
        <v>8</v>
      </c>
      <c r="C41" s="62">
        <f t="shared" ref="C41:L41" si="14">SUM(C42:C71)</f>
        <v>8</v>
      </c>
      <c r="D41" s="62">
        <f t="shared" si="14"/>
        <v>0</v>
      </c>
      <c r="E41" s="62">
        <f t="shared" si="14"/>
        <v>0</v>
      </c>
      <c r="F41" s="62">
        <f t="shared" si="14"/>
        <v>0</v>
      </c>
      <c r="G41" s="62">
        <f t="shared" si="14"/>
        <v>0</v>
      </c>
      <c r="H41" s="62">
        <f t="shared" si="14"/>
        <v>0</v>
      </c>
      <c r="I41" s="62">
        <f t="shared" si="14"/>
        <v>0</v>
      </c>
      <c r="J41" s="62">
        <f t="shared" si="14"/>
        <v>0</v>
      </c>
      <c r="K41" s="62">
        <f t="shared" si="14"/>
        <v>0</v>
      </c>
      <c r="L41" s="63">
        <f t="shared" si="14"/>
        <v>0</v>
      </c>
      <c r="N41" s="432" t="str">
        <f>IF((C5*499)&gt;=C41,"","오류")</f>
        <v/>
      </c>
      <c r="O41" s="432" t="str">
        <f>IF((D5*999)&gt;=D41,"","오류")</f>
        <v/>
      </c>
      <c r="P41" s="432" t="str">
        <f>IF((E5*9999)&gt;=E41,"","오류")</f>
        <v/>
      </c>
      <c r="Q41" s="432" t="str">
        <f>IF((F5*29999)&gt;=F41,"","오류")</f>
        <v/>
      </c>
      <c r="R41" s="432" t="str">
        <f>IF((G5*49999)&gt;=G41,"","오류")</f>
        <v/>
      </c>
      <c r="S41" s="432" t="str">
        <f>IF((H5*99999)&gt;=H41,"","오류")</f>
        <v/>
      </c>
      <c r="T41" s="432" t="str">
        <f>IF((I5*199999)&gt;=I41,"","오류")</f>
        <v/>
      </c>
      <c r="U41" s="432" t="str">
        <f>IF((J5*299999)&gt;=J41,"","오류")</f>
        <v/>
      </c>
      <c r="V41" s="432" t="str">
        <f>IF((K5*499999)&gt;=K41,"","오류")</f>
        <v/>
      </c>
      <c r="W41" s="432" t="str">
        <f>IF((L5*1000000)&gt;=L41,"","오류")</f>
        <v/>
      </c>
    </row>
    <row r="42" spans="1:23" ht="21.75" customHeight="1" x14ac:dyDescent="0.15">
      <c r="A42" s="64" t="s">
        <v>395</v>
      </c>
      <c r="B42" s="65">
        <f t="shared" si="13"/>
        <v>0</v>
      </c>
      <c r="C42" s="312">
        <v>0</v>
      </c>
      <c r="D42" s="312">
        <v>0</v>
      </c>
      <c r="E42" s="312">
        <v>0</v>
      </c>
      <c r="F42" s="312">
        <v>0</v>
      </c>
      <c r="G42" s="312">
        <v>0</v>
      </c>
      <c r="H42" s="312">
        <v>0</v>
      </c>
      <c r="I42" s="312">
        <v>0</v>
      </c>
      <c r="J42" s="312">
        <v>0</v>
      </c>
      <c r="K42" s="312">
        <v>0</v>
      </c>
      <c r="L42" s="314">
        <v>0</v>
      </c>
      <c r="M42" s="13"/>
      <c r="N42" s="432" t="str">
        <f t="shared" ref="N42:N71" si="15">IF((C6*499)&gt;=C42,"","오류")</f>
        <v/>
      </c>
      <c r="O42" s="432" t="str">
        <f t="shared" ref="O42:O71" si="16">IF((D6*999)&gt;=D42,"","오류")</f>
        <v/>
      </c>
      <c r="P42" s="432" t="str">
        <f t="shared" ref="P42:P71" si="17">IF((E6*9999)&gt;=E42,"","오류")</f>
        <v/>
      </c>
      <c r="Q42" s="432" t="str">
        <f t="shared" ref="Q42:Q71" si="18">IF((F6*29999)&gt;=F42,"","오류")</f>
        <v/>
      </c>
      <c r="R42" s="432" t="str">
        <f t="shared" ref="R42:R71" si="19">IF((G6*49999)&gt;=G42,"","오류")</f>
        <v/>
      </c>
      <c r="S42" s="432" t="str">
        <f t="shared" ref="S42:S71" si="20">IF((H6*99999)&gt;=H42,"","오류")</f>
        <v/>
      </c>
      <c r="T42" s="432" t="str">
        <f t="shared" ref="T42:T71" si="21">IF((I6*199999)&gt;=I42,"","오류")</f>
        <v/>
      </c>
      <c r="U42" s="432" t="str">
        <f t="shared" ref="U42:U71" si="22">IF((J6*299999)&gt;=J42,"","오류")</f>
        <v/>
      </c>
      <c r="V42" s="432" t="str">
        <f t="shared" ref="V42:V71" si="23">IF((K6*499999)&gt;=K42,"","오류")</f>
        <v/>
      </c>
      <c r="W42" s="432" t="str">
        <f t="shared" ref="W42:W71" si="24">IF((L6*1000000)&gt;=L42,"","오류")</f>
        <v/>
      </c>
    </row>
    <row r="43" spans="1:23" ht="21.75" customHeight="1" x14ac:dyDescent="0.15">
      <c r="A43" s="64" t="s">
        <v>396</v>
      </c>
      <c r="B43" s="65">
        <f t="shared" si="13"/>
        <v>0</v>
      </c>
      <c r="C43" s="313">
        <v>0</v>
      </c>
      <c r="D43" s="313">
        <v>0</v>
      </c>
      <c r="E43" s="313">
        <v>0</v>
      </c>
      <c r="F43" s="313">
        <v>0</v>
      </c>
      <c r="G43" s="313">
        <v>0</v>
      </c>
      <c r="H43" s="313">
        <v>0</v>
      </c>
      <c r="I43" s="313">
        <v>0</v>
      </c>
      <c r="J43" s="313">
        <v>0</v>
      </c>
      <c r="K43" s="313">
        <v>0</v>
      </c>
      <c r="L43" s="54">
        <v>0</v>
      </c>
      <c r="M43" s="13"/>
      <c r="N43" s="432" t="str">
        <f t="shared" si="15"/>
        <v/>
      </c>
      <c r="O43" s="432" t="str">
        <f t="shared" si="16"/>
        <v/>
      </c>
      <c r="P43" s="432" t="str">
        <f t="shared" si="17"/>
        <v/>
      </c>
      <c r="Q43" s="432" t="str">
        <f t="shared" si="18"/>
        <v/>
      </c>
      <c r="R43" s="432" t="str">
        <f t="shared" si="19"/>
        <v/>
      </c>
      <c r="S43" s="432" t="str">
        <f t="shared" si="20"/>
        <v/>
      </c>
      <c r="T43" s="432" t="str">
        <f t="shared" si="21"/>
        <v/>
      </c>
      <c r="U43" s="432" t="str">
        <f t="shared" si="22"/>
        <v/>
      </c>
      <c r="V43" s="432" t="str">
        <f t="shared" si="23"/>
        <v/>
      </c>
      <c r="W43" s="432" t="str">
        <f t="shared" si="24"/>
        <v/>
      </c>
    </row>
    <row r="44" spans="1:23" ht="21.75" customHeight="1" x14ac:dyDescent="0.15">
      <c r="A44" s="64" t="s">
        <v>397</v>
      </c>
      <c r="B44" s="65">
        <f t="shared" si="13"/>
        <v>0</v>
      </c>
      <c r="C44" s="313">
        <v>0</v>
      </c>
      <c r="D44" s="313">
        <v>0</v>
      </c>
      <c r="E44" s="313">
        <v>0</v>
      </c>
      <c r="F44" s="313">
        <v>0</v>
      </c>
      <c r="G44" s="313">
        <v>0</v>
      </c>
      <c r="H44" s="313">
        <v>0</v>
      </c>
      <c r="I44" s="313">
        <v>0</v>
      </c>
      <c r="J44" s="313">
        <v>0</v>
      </c>
      <c r="K44" s="313">
        <v>0</v>
      </c>
      <c r="L44" s="54">
        <v>0</v>
      </c>
      <c r="M44" s="13"/>
      <c r="N44" s="432" t="str">
        <f t="shared" si="15"/>
        <v/>
      </c>
      <c r="O44" s="432" t="str">
        <f t="shared" si="16"/>
        <v/>
      </c>
      <c r="P44" s="432" t="str">
        <f t="shared" si="17"/>
        <v/>
      </c>
      <c r="Q44" s="432" t="str">
        <f t="shared" si="18"/>
        <v/>
      </c>
      <c r="R44" s="432" t="str">
        <f t="shared" si="19"/>
        <v/>
      </c>
      <c r="S44" s="432" t="str">
        <f t="shared" si="20"/>
        <v/>
      </c>
      <c r="T44" s="432" t="str">
        <f t="shared" si="21"/>
        <v/>
      </c>
      <c r="U44" s="432" t="str">
        <f t="shared" si="22"/>
        <v/>
      </c>
      <c r="V44" s="432" t="str">
        <f t="shared" si="23"/>
        <v/>
      </c>
      <c r="W44" s="432" t="str">
        <f t="shared" si="24"/>
        <v/>
      </c>
    </row>
    <row r="45" spans="1:23" ht="21.75" customHeight="1" x14ac:dyDescent="0.15">
      <c r="A45" s="64" t="s">
        <v>398</v>
      </c>
      <c r="B45" s="65">
        <f t="shared" si="13"/>
        <v>0</v>
      </c>
      <c r="C45" s="313">
        <v>0</v>
      </c>
      <c r="D45" s="313">
        <v>0</v>
      </c>
      <c r="E45" s="313">
        <v>0</v>
      </c>
      <c r="F45" s="313">
        <v>0</v>
      </c>
      <c r="G45" s="313">
        <v>0</v>
      </c>
      <c r="H45" s="313">
        <v>0</v>
      </c>
      <c r="I45" s="313">
        <v>0</v>
      </c>
      <c r="J45" s="313">
        <v>0</v>
      </c>
      <c r="K45" s="313">
        <v>0</v>
      </c>
      <c r="L45" s="54">
        <v>0</v>
      </c>
      <c r="M45" s="13"/>
      <c r="N45" s="432" t="str">
        <f t="shared" si="15"/>
        <v/>
      </c>
      <c r="O45" s="432" t="str">
        <f t="shared" si="16"/>
        <v/>
      </c>
      <c r="P45" s="432" t="str">
        <f t="shared" si="17"/>
        <v/>
      </c>
      <c r="Q45" s="432" t="str">
        <f t="shared" si="18"/>
        <v/>
      </c>
      <c r="R45" s="432" t="str">
        <f t="shared" si="19"/>
        <v/>
      </c>
      <c r="S45" s="432" t="str">
        <f t="shared" si="20"/>
        <v/>
      </c>
      <c r="T45" s="432" t="str">
        <f t="shared" si="21"/>
        <v/>
      </c>
      <c r="U45" s="432" t="str">
        <f t="shared" si="22"/>
        <v/>
      </c>
      <c r="V45" s="432" t="str">
        <f t="shared" si="23"/>
        <v/>
      </c>
      <c r="W45" s="432" t="str">
        <f t="shared" si="24"/>
        <v/>
      </c>
    </row>
    <row r="46" spans="1:23" ht="21.75" customHeight="1" x14ac:dyDescent="0.15">
      <c r="A46" s="64" t="s">
        <v>399</v>
      </c>
      <c r="B46" s="65">
        <f t="shared" si="13"/>
        <v>0</v>
      </c>
      <c r="C46" s="313">
        <v>0</v>
      </c>
      <c r="D46" s="313">
        <v>0</v>
      </c>
      <c r="E46" s="313">
        <v>0</v>
      </c>
      <c r="F46" s="313">
        <v>0</v>
      </c>
      <c r="G46" s="313">
        <v>0</v>
      </c>
      <c r="H46" s="313">
        <v>0</v>
      </c>
      <c r="I46" s="313">
        <v>0</v>
      </c>
      <c r="J46" s="313">
        <v>0</v>
      </c>
      <c r="K46" s="313">
        <v>0</v>
      </c>
      <c r="L46" s="54">
        <v>0</v>
      </c>
      <c r="M46" s="13"/>
      <c r="N46" s="432" t="str">
        <f t="shared" si="15"/>
        <v/>
      </c>
      <c r="O46" s="432" t="str">
        <f t="shared" si="16"/>
        <v/>
      </c>
      <c r="P46" s="432" t="str">
        <f t="shared" si="17"/>
        <v/>
      </c>
      <c r="Q46" s="432" t="str">
        <f t="shared" si="18"/>
        <v/>
      </c>
      <c r="R46" s="432" t="str">
        <f t="shared" si="19"/>
        <v/>
      </c>
      <c r="S46" s="432" t="str">
        <f t="shared" si="20"/>
        <v/>
      </c>
      <c r="T46" s="432" t="str">
        <f t="shared" si="21"/>
        <v/>
      </c>
      <c r="U46" s="432" t="str">
        <f t="shared" si="22"/>
        <v/>
      </c>
      <c r="V46" s="432" t="str">
        <f t="shared" si="23"/>
        <v/>
      </c>
      <c r="W46" s="432" t="str">
        <f t="shared" si="24"/>
        <v/>
      </c>
    </row>
    <row r="47" spans="1:23" ht="21.75" customHeight="1" x14ac:dyDescent="0.15">
      <c r="A47" s="64" t="s">
        <v>400</v>
      </c>
      <c r="B47" s="65">
        <f t="shared" si="13"/>
        <v>0</v>
      </c>
      <c r="C47" s="313">
        <v>0</v>
      </c>
      <c r="D47" s="313">
        <v>0</v>
      </c>
      <c r="E47" s="313">
        <v>0</v>
      </c>
      <c r="F47" s="313">
        <v>0</v>
      </c>
      <c r="G47" s="313">
        <v>0</v>
      </c>
      <c r="H47" s="313">
        <v>0</v>
      </c>
      <c r="I47" s="313">
        <v>0</v>
      </c>
      <c r="J47" s="313">
        <v>0</v>
      </c>
      <c r="K47" s="313">
        <v>0</v>
      </c>
      <c r="L47" s="54">
        <v>0</v>
      </c>
      <c r="M47" s="13"/>
      <c r="N47" s="432" t="str">
        <f t="shared" si="15"/>
        <v/>
      </c>
      <c r="O47" s="432" t="str">
        <f t="shared" si="16"/>
        <v/>
      </c>
      <c r="P47" s="432" t="str">
        <f t="shared" si="17"/>
        <v/>
      </c>
      <c r="Q47" s="432" t="str">
        <f t="shared" si="18"/>
        <v/>
      </c>
      <c r="R47" s="432" t="str">
        <f t="shared" si="19"/>
        <v/>
      </c>
      <c r="S47" s="432" t="str">
        <f t="shared" si="20"/>
        <v/>
      </c>
      <c r="T47" s="432" t="str">
        <f t="shared" si="21"/>
        <v/>
      </c>
      <c r="U47" s="432" t="str">
        <f t="shared" si="22"/>
        <v/>
      </c>
      <c r="V47" s="432" t="str">
        <f t="shared" si="23"/>
        <v/>
      </c>
      <c r="W47" s="432" t="str">
        <f t="shared" si="24"/>
        <v/>
      </c>
    </row>
    <row r="48" spans="1:23" ht="21.75" customHeight="1" x14ac:dyDescent="0.15">
      <c r="A48" s="64" t="s">
        <v>401</v>
      </c>
      <c r="B48" s="65">
        <f t="shared" si="13"/>
        <v>0</v>
      </c>
      <c r="C48" s="313">
        <v>0</v>
      </c>
      <c r="D48" s="313">
        <v>0</v>
      </c>
      <c r="E48" s="313">
        <v>0</v>
      </c>
      <c r="F48" s="313">
        <v>0</v>
      </c>
      <c r="G48" s="313">
        <v>0</v>
      </c>
      <c r="H48" s="313">
        <v>0</v>
      </c>
      <c r="I48" s="313">
        <v>0</v>
      </c>
      <c r="J48" s="313">
        <v>0</v>
      </c>
      <c r="K48" s="313">
        <v>0</v>
      </c>
      <c r="L48" s="54">
        <v>0</v>
      </c>
      <c r="M48" s="13"/>
      <c r="N48" s="432" t="str">
        <f t="shared" si="15"/>
        <v/>
      </c>
      <c r="O48" s="432" t="str">
        <f t="shared" si="16"/>
        <v/>
      </c>
      <c r="P48" s="432" t="str">
        <f t="shared" si="17"/>
        <v/>
      </c>
      <c r="Q48" s="432" t="str">
        <f t="shared" si="18"/>
        <v/>
      </c>
      <c r="R48" s="432" t="str">
        <f t="shared" si="19"/>
        <v/>
      </c>
      <c r="S48" s="432" t="str">
        <f t="shared" si="20"/>
        <v/>
      </c>
      <c r="T48" s="432" t="str">
        <f t="shared" si="21"/>
        <v/>
      </c>
      <c r="U48" s="432" t="str">
        <f t="shared" si="22"/>
        <v/>
      </c>
      <c r="V48" s="432" t="str">
        <f t="shared" si="23"/>
        <v/>
      </c>
      <c r="W48" s="432" t="str">
        <f t="shared" si="24"/>
        <v/>
      </c>
    </row>
    <row r="49" spans="1:23" ht="21.75" customHeight="1" x14ac:dyDescent="0.15">
      <c r="A49" s="64" t="s">
        <v>402</v>
      </c>
      <c r="B49" s="65">
        <f t="shared" si="13"/>
        <v>0</v>
      </c>
      <c r="C49" s="313">
        <v>0</v>
      </c>
      <c r="D49" s="313">
        <v>0</v>
      </c>
      <c r="E49" s="313">
        <v>0</v>
      </c>
      <c r="F49" s="313">
        <v>0</v>
      </c>
      <c r="G49" s="313">
        <v>0</v>
      </c>
      <c r="H49" s="313">
        <v>0</v>
      </c>
      <c r="I49" s="313">
        <v>0</v>
      </c>
      <c r="J49" s="313">
        <v>0</v>
      </c>
      <c r="K49" s="313">
        <v>0</v>
      </c>
      <c r="L49" s="54">
        <v>0</v>
      </c>
      <c r="M49" s="13"/>
      <c r="N49" s="432" t="str">
        <f t="shared" si="15"/>
        <v/>
      </c>
      <c r="O49" s="432" t="str">
        <f t="shared" si="16"/>
        <v/>
      </c>
      <c r="P49" s="432" t="str">
        <f t="shared" si="17"/>
        <v/>
      </c>
      <c r="Q49" s="432" t="str">
        <f t="shared" si="18"/>
        <v/>
      </c>
      <c r="R49" s="432" t="str">
        <f t="shared" si="19"/>
        <v/>
      </c>
      <c r="S49" s="432" t="str">
        <f t="shared" si="20"/>
        <v/>
      </c>
      <c r="T49" s="432" t="str">
        <f t="shared" si="21"/>
        <v/>
      </c>
      <c r="U49" s="432" t="str">
        <f t="shared" si="22"/>
        <v/>
      </c>
      <c r="V49" s="432" t="str">
        <f t="shared" si="23"/>
        <v/>
      </c>
      <c r="W49" s="432" t="str">
        <f t="shared" si="24"/>
        <v/>
      </c>
    </row>
    <row r="50" spans="1:23" ht="21.75" customHeight="1" x14ac:dyDescent="0.15">
      <c r="A50" s="64" t="s">
        <v>403</v>
      </c>
      <c r="B50" s="65">
        <f t="shared" si="13"/>
        <v>0</v>
      </c>
      <c r="C50" s="313">
        <v>0</v>
      </c>
      <c r="D50" s="313">
        <v>0</v>
      </c>
      <c r="E50" s="313">
        <v>0</v>
      </c>
      <c r="F50" s="313">
        <v>0</v>
      </c>
      <c r="G50" s="313">
        <v>0</v>
      </c>
      <c r="H50" s="313">
        <v>0</v>
      </c>
      <c r="I50" s="313">
        <v>0</v>
      </c>
      <c r="J50" s="313">
        <v>0</v>
      </c>
      <c r="K50" s="313">
        <v>0</v>
      </c>
      <c r="L50" s="54">
        <v>0</v>
      </c>
      <c r="M50" s="13"/>
      <c r="N50" s="432" t="str">
        <f t="shared" si="15"/>
        <v/>
      </c>
      <c r="O50" s="432" t="str">
        <f t="shared" si="16"/>
        <v/>
      </c>
      <c r="P50" s="432" t="str">
        <f t="shared" si="17"/>
        <v/>
      </c>
      <c r="Q50" s="432" t="str">
        <f t="shared" si="18"/>
        <v/>
      </c>
      <c r="R50" s="432" t="str">
        <f t="shared" si="19"/>
        <v/>
      </c>
      <c r="S50" s="432" t="str">
        <f t="shared" si="20"/>
        <v/>
      </c>
      <c r="T50" s="432" t="str">
        <f t="shared" si="21"/>
        <v/>
      </c>
      <c r="U50" s="432" t="str">
        <f t="shared" si="22"/>
        <v/>
      </c>
      <c r="V50" s="432" t="str">
        <f t="shared" si="23"/>
        <v/>
      </c>
      <c r="W50" s="432" t="str">
        <f t="shared" si="24"/>
        <v/>
      </c>
    </row>
    <row r="51" spans="1:23" ht="21.75" customHeight="1" x14ac:dyDescent="0.15">
      <c r="A51" s="64" t="s">
        <v>404</v>
      </c>
      <c r="B51" s="65">
        <f t="shared" si="13"/>
        <v>8</v>
      </c>
      <c r="C51" s="313">
        <v>8</v>
      </c>
      <c r="D51" s="313">
        <v>0</v>
      </c>
      <c r="E51" s="313">
        <v>0</v>
      </c>
      <c r="F51" s="313">
        <v>0</v>
      </c>
      <c r="G51" s="313">
        <v>0</v>
      </c>
      <c r="H51" s="313">
        <v>0</v>
      </c>
      <c r="I51" s="313">
        <v>0</v>
      </c>
      <c r="J51" s="313">
        <v>0</v>
      </c>
      <c r="K51" s="313">
        <v>0</v>
      </c>
      <c r="L51" s="54">
        <v>0</v>
      </c>
      <c r="M51" s="13"/>
      <c r="N51" s="432" t="str">
        <f t="shared" si="15"/>
        <v/>
      </c>
      <c r="O51" s="432" t="str">
        <f t="shared" si="16"/>
        <v/>
      </c>
      <c r="P51" s="432" t="str">
        <f t="shared" si="17"/>
        <v/>
      </c>
      <c r="Q51" s="432" t="str">
        <f t="shared" si="18"/>
        <v/>
      </c>
      <c r="R51" s="432" t="str">
        <f t="shared" si="19"/>
        <v/>
      </c>
      <c r="S51" s="432" t="str">
        <f t="shared" si="20"/>
        <v/>
      </c>
      <c r="T51" s="432" t="str">
        <f t="shared" si="21"/>
        <v/>
      </c>
      <c r="U51" s="432" t="str">
        <f t="shared" si="22"/>
        <v/>
      </c>
      <c r="V51" s="432" t="str">
        <f t="shared" si="23"/>
        <v/>
      </c>
      <c r="W51" s="432" t="str">
        <f t="shared" si="24"/>
        <v/>
      </c>
    </row>
    <row r="52" spans="1:23" ht="21.75" customHeight="1" x14ac:dyDescent="0.15">
      <c r="A52" s="64" t="s">
        <v>405</v>
      </c>
      <c r="B52" s="65">
        <f t="shared" si="13"/>
        <v>0</v>
      </c>
      <c r="C52" s="313">
        <v>0</v>
      </c>
      <c r="D52" s="313">
        <v>0</v>
      </c>
      <c r="E52" s="313">
        <v>0</v>
      </c>
      <c r="F52" s="313">
        <v>0</v>
      </c>
      <c r="G52" s="313">
        <v>0</v>
      </c>
      <c r="H52" s="313">
        <v>0</v>
      </c>
      <c r="I52" s="313">
        <v>0</v>
      </c>
      <c r="J52" s="313">
        <v>0</v>
      </c>
      <c r="K52" s="313">
        <v>0</v>
      </c>
      <c r="L52" s="54">
        <v>0</v>
      </c>
      <c r="M52" s="13"/>
      <c r="N52" s="432" t="str">
        <f t="shared" si="15"/>
        <v/>
      </c>
      <c r="O52" s="432" t="str">
        <f t="shared" si="16"/>
        <v/>
      </c>
      <c r="P52" s="432" t="str">
        <f t="shared" si="17"/>
        <v/>
      </c>
      <c r="Q52" s="432" t="str">
        <f t="shared" si="18"/>
        <v/>
      </c>
      <c r="R52" s="432" t="str">
        <f t="shared" si="19"/>
        <v/>
      </c>
      <c r="S52" s="432" t="str">
        <f t="shared" si="20"/>
        <v/>
      </c>
      <c r="T52" s="432" t="str">
        <f t="shared" si="21"/>
        <v/>
      </c>
      <c r="U52" s="432" t="str">
        <f t="shared" si="22"/>
        <v/>
      </c>
      <c r="V52" s="432" t="str">
        <f t="shared" si="23"/>
        <v/>
      </c>
      <c r="W52" s="432" t="str">
        <f t="shared" si="24"/>
        <v/>
      </c>
    </row>
    <row r="53" spans="1:23" ht="21.75" customHeight="1" x14ac:dyDescent="0.15">
      <c r="A53" s="64"/>
      <c r="B53" s="65">
        <f t="shared" si="13"/>
        <v>0</v>
      </c>
      <c r="C53" s="313"/>
      <c r="D53" s="313"/>
      <c r="E53" s="313"/>
      <c r="F53" s="313"/>
      <c r="G53" s="313"/>
      <c r="H53" s="313"/>
      <c r="I53" s="313"/>
      <c r="J53" s="313"/>
      <c r="K53" s="313"/>
      <c r="L53" s="54"/>
      <c r="M53" s="13"/>
      <c r="N53" s="432" t="str">
        <f t="shared" si="15"/>
        <v/>
      </c>
      <c r="O53" s="432" t="str">
        <f t="shared" si="16"/>
        <v/>
      </c>
      <c r="P53" s="432" t="str">
        <f t="shared" si="17"/>
        <v/>
      </c>
      <c r="Q53" s="432" t="str">
        <f t="shared" si="18"/>
        <v/>
      </c>
      <c r="R53" s="432" t="str">
        <f t="shared" si="19"/>
        <v/>
      </c>
      <c r="S53" s="432" t="str">
        <f t="shared" si="20"/>
        <v/>
      </c>
      <c r="T53" s="432" t="str">
        <f t="shared" si="21"/>
        <v/>
      </c>
      <c r="U53" s="432" t="str">
        <f t="shared" si="22"/>
        <v/>
      </c>
      <c r="V53" s="432" t="str">
        <f t="shared" si="23"/>
        <v/>
      </c>
      <c r="W53" s="432" t="str">
        <f t="shared" si="24"/>
        <v/>
      </c>
    </row>
    <row r="54" spans="1:23" ht="21.75" customHeight="1" x14ac:dyDescent="0.15">
      <c r="A54" s="64"/>
      <c r="B54" s="65">
        <f t="shared" si="13"/>
        <v>0</v>
      </c>
      <c r="C54" s="313"/>
      <c r="D54" s="313"/>
      <c r="E54" s="313"/>
      <c r="F54" s="313"/>
      <c r="G54" s="313"/>
      <c r="H54" s="313"/>
      <c r="I54" s="313"/>
      <c r="J54" s="313"/>
      <c r="K54" s="313"/>
      <c r="L54" s="54"/>
      <c r="M54" s="13"/>
      <c r="N54" s="432" t="str">
        <f t="shared" si="15"/>
        <v/>
      </c>
      <c r="O54" s="432" t="str">
        <f t="shared" si="16"/>
        <v/>
      </c>
      <c r="P54" s="432" t="str">
        <f t="shared" si="17"/>
        <v/>
      </c>
      <c r="Q54" s="432" t="str">
        <f t="shared" si="18"/>
        <v/>
      </c>
      <c r="R54" s="432" t="str">
        <f t="shared" si="19"/>
        <v/>
      </c>
      <c r="S54" s="432" t="str">
        <f t="shared" si="20"/>
        <v/>
      </c>
      <c r="T54" s="432" t="str">
        <f t="shared" si="21"/>
        <v/>
      </c>
      <c r="U54" s="432" t="str">
        <f t="shared" si="22"/>
        <v/>
      </c>
      <c r="V54" s="432" t="str">
        <f t="shared" si="23"/>
        <v/>
      </c>
      <c r="W54" s="432" t="str">
        <f t="shared" si="24"/>
        <v/>
      </c>
    </row>
    <row r="55" spans="1:23" ht="21.75" customHeight="1" x14ac:dyDescent="0.15">
      <c r="A55" s="64"/>
      <c r="B55" s="65">
        <f t="shared" si="13"/>
        <v>0</v>
      </c>
      <c r="C55" s="313"/>
      <c r="D55" s="313"/>
      <c r="E55" s="313"/>
      <c r="F55" s="313"/>
      <c r="G55" s="313"/>
      <c r="H55" s="313"/>
      <c r="I55" s="313"/>
      <c r="J55" s="313"/>
      <c r="K55" s="313"/>
      <c r="L55" s="54"/>
      <c r="M55" s="13"/>
      <c r="N55" s="432" t="str">
        <f t="shared" si="15"/>
        <v/>
      </c>
      <c r="O55" s="432" t="str">
        <f t="shared" si="16"/>
        <v/>
      </c>
      <c r="P55" s="432" t="str">
        <f t="shared" si="17"/>
        <v/>
      </c>
      <c r="Q55" s="432" t="str">
        <f t="shared" si="18"/>
        <v/>
      </c>
      <c r="R55" s="432" t="str">
        <f t="shared" si="19"/>
        <v/>
      </c>
      <c r="S55" s="432" t="str">
        <f t="shared" si="20"/>
        <v/>
      </c>
      <c r="T55" s="432" t="str">
        <f t="shared" si="21"/>
        <v/>
      </c>
      <c r="U55" s="432" t="str">
        <f t="shared" si="22"/>
        <v/>
      </c>
      <c r="V55" s="432" t="str">
        <f t="shared" si="23"/>
        <v/>
      </c>
      <c r="W55" s="432" t="str">
        <f t="shared" si="24"/>
        <v/>
      </c>
    </row>
    <row r="56" spans="1:23" ht="21.75" customHeight="1" x14ac:dyDescent="0.15">
      <c r="A56" s="64"/>
      <c r="B56" s="65">
        <f t="shared" ref="B56:B71" si="25">SUM(C56:L56)</f>
        <v>0</v>
      </c>
      <c r="C56" s="313"/>
      <c r="D56" s="313"/>
      <c r="E56" s="313"/>
      <c r="F56" s="313"/>
      <c r="G56" s="313"/>
      <c r="H56" s="313"/>
      <c r="I56" s="313"/>
      <c r="J56" s="313"/>
      <c r="K56" s="313"/>
      <c r="L56" s="54"/>
      <c r="M56" s="13"/>
      <c r="N56" s="432" t="str">
        <f t="shared" si="15"/>
        <v/>
      </c>
      <c r="O56" s="432" t="str">
        <f t="shared" si="16"/>
        <v/>
      </c>
      <c r="P56" s="432" t="str">
        <f t="shared" si="17"/>
        <v/>
      </c>
      <c r="Q56" s="432" t="str">
        <f t="shared" si="18"/>
        <v/>
      </c>
      <c r="R56" s="432" t="str">
        <f t="shared" si="19"/>
        <v/>
      </c>
      <c r="S56" s="432" t="str">
        <f t="shared" si="20"/>
        <v/>
      </c>
      <c r="T56" s="432" t="str">
        <f t="shared" si="21"/>
        <v/>
      </c>
      <c r="U56" s="432" t="str">
        <f t="shared" si="22"/>
        <v/>
      </c>
      <c r="V56" s="432" t="str">
        <f t="shared" si="23"/>
        <v/>
      </c>
      <c r="W56" s="432" t="str">
        <f t="shared" si="24"/>
        <v/>
      </c>
    </row>
    <row r="57" spans="1:23" ht="21.75" customHeight="1" x14ac:dyDescent="0.15">
      <c r="A57" s="64"/>
      <c r="B57" s="65">
        <f t="shared" si="25"/>
        <v>0</v>
      </c>
      <c r="C57" s="313"/>
      <c r="D57" s="313"/>
      <c r="E57" s="313"/>
      <c r="F57" s="313"/>
      <c r="G57" s="313"/>
      <c r="H57" s="313"/>
      <c r="I57" s="313"/>
      <c r="J57" s="313"/>
      <c r="K57" s="313"/>
      <c r="L57" s="54"/>
      <c r="M57" s="13"/>
      <c r="N57" s="432" t="str">
        <f t="shared" si="15"/>
        <v/>
      </c>
      <c r="O57" s="432" t="str">
        <f t="shared" si="16"/>
        <v/>
      </c>
      <c r="P57" s="432" t="str">
        <f t="shared" si="17"/>
        <v/>
      </c>
      <c r="Q57" s="432" t="str">
        <f t="shared" si="18"/>
        <v/>
      </c>
      <c r="R57" s="432" t="str">
        <f t="shared" si="19"/>
        <v/>
      </c>
      <c r="S57" s="432" t="str">
        <f t="shared" si="20"/>
        <v/>
      </c>
      <c r="T57" s="432" t="str">
        <f t="shared" si="21"/>
        <v/>
      </c>
      <c r="U57" s="432" t="str">
        <f t="shared" si="22"/>
        <v/>
      </c>
      <c r="V57" s="432" t="str">
        <f t="shared" si="23"/>
        <v/>
      </c>
      <c r="W57" s="432" t="str">
        <f t="shared" si="24"/>
        <v/>
      </c>
    </row>
    <row r="58" spans="1:23" ht="21.75" customHeight="1" x14ac:dyDescent="0.15">
      <c r="A58" s="64"/>
      <c r="B58" s="65">
        <f t="shared" si="25"/>
        <v>0</v>
      </c>
      <c r="C58" s="313"/>
      <c r="D58" s="313"/>
      <c r="E58" s="313"/>
      <c r="F58" s="313"/>
      <c r="G58" s="313"/>
      <c r="H58" s="313"/>
      <c r="I58" s="313"/>
      <c r="J58" s="313"/>
      <c r="K58" s="313"/>
      <c r="L58" s="54"/>
      <c r="M58" s="13"/>
      <c r="N58" s="432" t="str">
        <f t="shared" si="15"/>
        <v/>
      </c>
      <c r="O58" s="432" t="str">
        <f t="shared" si="16"/>
        <v/>
      </c>
      <c r="P58" s="432" t="str">
        <f t="shared" si="17"/>
        <v/>
      </c>
      <c r="Q58" s="432" t="str">
        <f t="shared" si="18"/>
        <v/>
      </c>
      <c r="R58" s="432" t="str">
        <f t="shared" si="19"/>
        <v/>
      </c>
      <c r="S58" s="432" t="str">
        <f t="shared" si="20"/>
        <v/>
      </c>
      <c r="T58" s="432" t="str">
        <f t="shared" si="21"/>
        <v/>
      </c>
      <c r="U58" s="432" t="str">
        <f t="shared" si="22"/>
        <v/>
      </c>
      <c r="V58" s="432" t="str">
        <f t="shared" si="23"/>
        <v/>
      </c>
      <c r="W58" s="432" t="str">
        <f t="shared" si="24"/>
        <v/>
      </c>
    </row>
    <row r="59" spans="1:23" ht="21.75" customHeight="1" x14ac:dyDescent="0.15">
      <c r="A59" s="64"/>
      <c r="B59" s="65">
        <f t="shared" si="25"/>
        <v>0</v>
      </c>
      <c r="C59" s="313"/>
      <c r="D59" s="313"/>
      <c r="E59" s="313"/>
      <c r="F59" s="313"/>
      <c r="G59" s="313"/>
      <c r="H59" s="313"/>
      <c r="I59" s="313"/>
      <c r="J59" s="313"/>
      <c r="K59" s="313"/>
      <c r="L59" s="54"/>
      <c r="M59" s="13"/>
      <c r="N59" s="432" t="str">
        <f t="shared" si="15"/>
        <v/>
      </c>
      <c r="O59" s="432" t="str">
        <f t="shared" si="16"/>
        <v/>
      </c>
      <c r="P59" s="432" t="str">
        <f t="shared" si="17"/>
        <v/>
      </c>
      <c r="Q59" s="432" t="str">
        <f t="shared" si="18"/>
        <v/>
      </c>
      <c r="R59" s="432" t="str">
        <f t="shared" si="19"/>
        <v/>
      </c>
      <c r="S59" s="432" t="str">
        <f t="shared" si="20"/>
        <v/>
      </c>
      <c r="T59" s="432" t="str">
        <f t="shared" si="21"/>
        <v/>
      </c>
      <c r="U59" s="432" t="str">
        <f t="shared" si="22"/>
        <v/>
      </c>
      <c r="V59" s="432" t="str">
        <f t="shared" si="23"/>
        <v/>
      </c>
      <c r="W59" s="432" t="str">
        <f t="shared" si="24"/>
        <v/>
      </c>
    </row>
    <row r="60" spans="1:23" ht="21.75" customHeight="1" x14ac:dyDescent="0.15">
      <c r="A60" s="64"/>
      <c r="B60" s="65">
        <f t="shared" si="25"/>
        <v>0</v>
      </c>
      <c r="C60" s="313"/>
      <c r="D60" s="313"/>
      <c r="E60" s="313"/>
      <c r="F60" s="313"/>
      <c r="G60" s="313"/>
      <c r="H60" s="313"/>
      <c r="I60" s="313"/>
      <c r="J60" s="313"/>
      <c r="K60" s="313"/>
      <c r="L60" s="54"/>
      <c r="M60" s="13"/>
      <c r="N60" s="432" t="str">
        <f t="shared" si="15"/>
        <v/>
      </c>
      <c r="O60" s="432" t="str">
        <f t="shared" si="16"/>
        <v/>
      </c>
      <c r="P60" s="432" t="str">
        <f t="shared" si="17"/>
        <v/>
      </c>
      <c r="Q60" s="432" t="str">
        <f t="shared" si="18"/>
        <v/>
      </c>
      <c r="R60" s="432" t="str">
        <f t="shared" si="19"/>
        <v/>
      </c>
      <c r="S60" s="432" t="str">
        <f t="shared" si="20"/>
        <v/>
      </c>
      <c r="T60" s="432" t="str">
        <f t="shared" si="21"/>
        <v/>
      </c>
      <c r="U60" s="432" t="str">
        <f t="shared" si="22"/>
        <v/>
      </c>
      <c r="V60" s="432" t="str">
        <f t="shared" si="23"/>
        <v/>
      </c>
      <c r="W60" s="432" t="str">
        <f t="shared" si="24"/>
        <v/>
      </c>
    </row>
    <row r="61" spans="1:23" ht="21.75" customHeight="1" x14ac:dyDescent="0.15">
      <c r="A61" s="64"/>
      <c r="B61" s="65">
        <f t="shared" si="25"/>
        <v>0</v>
      </c>
      <c r="C61" s="313"/>
      <c r="D61" s="313"/>
      <c r="E61" s="313"/>
      <c r="F61" s="313"/>
      <c r="G61" s="313"/>
      <c r="H61" s="313"/>
      <c r="I61" s="313"/>
      <c r="J61" s="313"/>
      <c r="K61" s="313"/>
      <c r="L61" s="54"/>
      <c r="M61" s="13"/>
      <c r="N61" s="432" t="str">
        <f t="shared" si="15"/>
        <v/>
      </c>
      <c r="O61" s="432" t="str">
        <f t="shared" si="16"/>
        <v/>
      </c>
      <c r="P61" s="432" t="str">
        <f t="shared" si="17"/>
        <v/>
      </c>
      <c r="Q61" s="432" t="str">
        <f t="shared" si="18"/>
        <v/>
      </c>
      <c r="R61" s="432" t="str">
        <f t="shared" si="19"/>
        <v/>
      </c>
      <c r="S61" s="432" t="str">
        <f t="shared" si="20"/>
        <v/>
      </c>
      <c r="T61" s="432" t="str">
        <f t="shared" si="21"/>
        <v/>
      </c>
      <c r="U61" s="432" t="str">
        <f t="shared" si="22"/>
        <v/>
      </c>
      <c r="V61" s="432" t="str">
        <f t="shared" si="23"/>
        <v/>
      </c>
      <c r="W61" s="432" t="str">
        <f t="shared" si="24"/>
        <v/>
      </c>
    </row>
    <row r="62" spans="1:23" ht="21.75" customHeight="1" x14ac:dyDescent="0.15">
      <c r="A62" s="64"/>
      <c r="B62" s="65">
        <f t="shared" si="25"/>
        <v>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54"/>
      <c r="M62" s="13"/>
      <c r="N62" s="432" t="str">
        <f t="shared" si="15"/>
        <v/>
      </c>
      <c r="O62" s="432" t="str">
        <f t="shared" si="16"/>
        <v/>
      </c>
      <c r="P62" s="432" t="str">
        <f t="shared" si="17"/>
        <v/>
      </c>
      <c r="Q62" s="432" t="str">
        <f t="shared" si="18"/>
        <v/>
      </c>
      <c r="R62" s="432" t="str">
        <f t="shared" si="19"/>
        <v/>
      </c>
      <c r="S62" s="432" t="str">
        <f t="shared" si="20"/>
        <v/>
      </c>
      <c r="T62" s="432" t="str">
        <f t="shared" si="21"/>
        <v/>
      </c>
      <c r="U62" s="432" t="str">
        <f t="shared" si="22"/>
        <v/>
      </c>
      <c r="V62" s="432" t="str">
        <f t="shared" si="23"/>
        <v/>
      </c>
      <c r="W62" s="432" t="str">
        <f t="shared" si="24"/>
        <v/>
      </c>
    </row>
    <row r="63" spans="1:23" ht="21.75" customHeight="1" x14ac:dyDescent="0.15">
      <c r="A63" s="64"/>
      <c r="B63" s="65">
        <f t="shared" si="25"/>
        <v>0</v>
      </c>
      <c r="C63" s="313"/>
      <c r="D63" s="313"/>
      <c r="E63" s="313"/>
      <c r="F63" s="313"/>
      <c r="G63" s="313"/>
      <c r="H63" s="313"/>
      <c r="I63" s="313"/>
      <c r="J63" s="313"/>
      <c r="K63" s="313"/>
      <c r="L63" s="54"/>
      <c r="M63" s="13"/>
      <c r="N63" s="432" t="str">
        <f t="shared" si="15"/>
        <v/>
      </c>
      <c r="O63" s="432" t="str">
        <f t="shared" si="16"/>
        <v/>
      </c>
      <c r="P63" s="432" t="str">
        <f t="shared" si="17"/>
        <v/>
      </c>
      <c r="Q63" s="432" t="str">
        <f t="shared" si="18"/>
        <v/>
      </c>
      <c r="R63" s="432" t="str">
        <f t="shared" si="19"/>
        <v/>
      </c>
      <c r="S63" s="432" t="str">
        <f t="shared" si="20"/>
        <v/>
      </c>
      <c r="T63" s="432" t="str">
        <f t="shared" si="21"/>
        <v/>
      </c>
      <c r="U63" s="432" t="str">
        <f t="shared" si="22"/>
        <v/>
      </c>
      <c r="V63" s="432" t="str">
        <f t="shared" si="23"/>
        <v/>
      </c>
      <c r="W63" s="432" t="str">
        <f t="shared" si="24"/>
        <v/>
      </c>
    </row>
    <row r="64" spans="1:23" ht="21.75" customHeight="1" x14ac:dyDescent="0.15">
      <c r="A64" s="64"/>
      <c r="B64" s="65">
        <f t="shared" si="25"/>
        <v>0</v>
      </c>
      <c r="C64" s="313"/>
      <c r="D64" s="313"/>
      <c r="E64" s="313"/>
      <c r="F64" s="313"/>
      <c r="G64" s="313"/>
      <c r="H64" s="313"/>
      <c r="I64" s="313"/>
      <c r="J64" s="313"/>
      <c r="K64" s="313"/>
      <c r="L64" s="54"/>
      <c r="M64" s="13"/>
      <c r="N64" s="432" t="str">
        <f t="shared" si="15"/>
        <v/>
      </c>
      <c r="O64" s="432" t="str">
        <f t="shared" si="16"/>
        <v/>
      </c>
      <c r="P64" s="432" t="str">
        <f t="shared" si="17"/>
        <v/>
      </c>
      <c r="Q64" s="432" t="str">
        <f t="shared" si="18"/>
        <v/>
      </c>
      <c r="R64" s="432" t="str">
        <f t="shared" si="19"/>
        <v/>
      </c>
      <c r="S64" s="432" t="str">
        <f t="shared" si="20"/>
        <v/>
      </c>
      <c r="T64" s="432" t="str">
        <f t="shared" si="21"/>
        <v/>
      </c>
      <c r="U64" s="432" t="str">
        <f t="shared" si="22"/>
        <v/>
      </c>
      <c r="V64" s="432" t="str">
        <f t="shared" si="23"/>
        <v/>
      </c>
      <c r="W64" s="432" t="str">
        <f t="shared" si="24"/>
        <v/>
      </c>
    </row>
    <row r="65" spans="1:23" ht="21.75" customHeight="1" x14ac:dyDescent="0.15">
      <c r="A65" s="64"/>
      <c r="B65" s="65">
        <f t="shared" si="25"/>
        <v>0</v>
      </c>
      <c r="C65" s="313"/>
      <c r="D65" s="313"/>
      <c r="E65" s="313"/>
      <c r="F65" s="313"/>
      <c r="G65" s="313"/>
      <c r="H65" s="313"/>
      <c r="I65" s="313"/>
      <c r="J65" s="313"/>
      <c r="K65" s="313"/>
      <c r="L65" s="54"/>
      <c r="M65" s="13"/>
      <c r="N65" s="432" t="str">
        <f t="shared" si="15"/>
        <v/>
      </c>
      <c r="O65" s="432" t="str">
        <f t="shared" si="16"/>
        <v/>
      </c>
      <c r="P65" s="432" t="str">
        <f t="shared" si="17"/>
        <v/>
      </c>
      <c r="Q65" s="432" t="str">
        <f t="shared" si="18"/>
        <v/>
      </c>
      <c r="R65" s="432" t="str">
        <f t="shared" si="19"/>
        <v/>
      </c>
      <c r="S65" s="432" t="str">
        <f t="shared" si="20"/>
        <v/>
      </c>
      <c r="T65" s="432" t="str">
        <f t="shared" si="21"/>
        <v/>
      </c>
      <c r="U65" s="432" t="str">
        <f t="shared" si="22"/>
        <v/>
      </c>
      <c r="V65" s="432" t="str">
        <f t="shared" si="23"/>
        <v/>
      </c>
      <c r="W65" s="432" t="str">
        <f t="shared" si="24"/>
        <v/>
      </c>
    </row>
    <row r="66" spans="1:23" ht="21.75" customHeight="1" x14ac:dyDescent="0.15">
      <c r="A66" s="64"/>
      <c r="B66" s="65">
        <f t="shared" si="25"/>
        <v>0</v>
      </c>
      <c r="C66" s="313"/>
      <c r="D66" s="313"/>
      <c r="E66" s="313"/>
      <c r="F66" s="313"/>
      <c r="G66" s="313"/>
      <c r="H66" s="313"/>
      <c r="I66" s="313"/>
      <c r="J66" s="313"/>
      <c r="K66" s="313"/>
      <c r="L66" s="54"/>
      <c r="M66" s="13"/>
      <c r="N66" s="432" t="str">
        <f t="shared" si="15"/>
        <v/>
      </c>
      <c r="O66" s="432" t="str">
        <f t="shared" si="16"/>
        <v/>
      </c>
      <c r="P66" s="432" t="str">
        <f t="shared" si="17"/>
        <v/>
      </c>
      <c r="Q66" s="432" t="str">
        <f t="shared" si="18"/>
        <v/>
      </c>
      <c r="R66" s="432" t="str">
        <f t="shared" si="19"/>
        <v/>
      </c>
      <c r="S66" s="432" t="str">
        <f t="shared" si="20"/>
        <v/>
      </c>
      <c r="T66" s="432" t="str">
        <f t="shared" si="21"/>
        <v/>
      </c>
      <c r="U66" s="432" t="str">
        <f t="shared" si="22"/>
        <v/>
      </c>
      <c r="V66" s="432" t="str">
        <f t="shared" si="23"/>
        <v/>
      </c>
      <c r="W66" s="432" t="str">
        <f t="shared" si="24"/>
        <v/>
      </c>
    </row>
    <row r="67" spans="1:23" ht="21.75" customHeight="1" x14ac:dyDescent="0.15">
      <c r="A67" s="64"/>
      <c r="B67" s="65">
        <f t="shared" si="25"/>
        <v>0</v>
      </c>
      <c r="C67" s="313"/>
      <c r="D67" s="313"/>
      <c r="E67" s="313"/>
      <c r="F67" s="313"/>
      <c r="G67" s="313"/>
      <c r="H67" s="313"/>
      <c r="I67" s="313"/>
      <c r="J67" s="313"/>
      <c r="K67" s="313"/>
      <c r="L67" s="54"/>
      <c r="M67" s="13"/>
      <c r="N67" s="432" t="str">
        <f t="shared" si="15"/>
        <v/>
      </c>
      <c r="O67" s="432" t="str">
        <f t="shared" si="16"/>
        <v/>
      </c>
      <c r="P67" s="432" t="str">
        <f t="shared" si="17"/>
        <v/>
      </c>
      <c r="Q67" s="432" t="str">
        <f t="shared" si="18"/>
        <v/>
      </c>
      <c r="R67" s="432" t="str">
        <f t="shared" si="19"/>
        <v/>
      </c>
      <c r="S67" s="432" t="str">
        <f t="shared" si="20"/>
        <v/>
      </c>
      <c r="T67" s="432" t="str">
        <f t="shared" si="21"/>
        <v/>
      </c>
      <c r="U67" s="432" t="str">
        <f t="shared" si="22"/>
        <v/>
      </c>
      <c r="V67" s="432" t="str">
        <f t="shared" si="23"/>
        <v/>
      </c>
      <c r="W67" s="432" t="str">
        <f t="shared" si="24"/>
        <v/>
      </c>
    </row>
    <row r="68" spans="1:23" ht="21.75" customHeight="1" x14ac:dyDescent="0.15">
      <c r="A68" s="64"/>
      <c r="B68" s="65">
        <f t="shared" si="25"/>
        <v>0</v>
      </c>
      <c r="C68" s="313"/>
      <c r="D68" s="313"/>
      <c r="E68" s="313"/>
      <c r="F68" s="313"/>
      <c r="G68" s="313"/>
      <c r="H68" s="313"/>
      <c r="I68" s="313"/>
      <c r="J68" s="313"/>
      <c r="K68" s="313"/>
      <c r="L68" s="54"/>
      <c r="M68" s="13"/>
      <c r="N68" s="432" t="str">
        <f t="shared" si="15"/>
        <v/>
      </c>
      <c r="O68" s="432" t="str">
        <f t="shared" si="16"/>
        <v/>
      </c>
      <c r="P68" s="432" t="str">
        <f t="shared" si="17"/>
        <v/>
      </c>
      <c r="Q68" s="432" t="str">
        <f t="shared" si="18"/>
        <v/>
      </c>
      <c r="R68" s="432" t="str">
        <f t="shared" si="19"/>
        <v/>
      </c>
      <c r="S68" s="432" t="str">
        <f t="shared" si="20"/>
        <v/>
      </c>
      <c r="T68" s="432" t="str">
        <f t="shared" si="21"/>
        <v/>
      </c>
      <c r="U68" s="432" t="str">
        <f t="shared" si="22"/>
        <v/>
      </c>
      <c r="V68" s="432" t="str">
        <f t="shared" si="23"/>
        <v/>
      </c>
      <c r="W68" s="432" t="str">
        <f t="shared" si="24"/>
        <v/>
      </c>
    </row>
    <row r="69" spans="1:23" ht="21.75" customHeight="1" x14ac:dyDescent="0.15">
      <c r="A69" s="64"/>
      <c r="B69" s="65">
        <f t="shared" si="25"/>
        <v>0</v>
      </c>
      <c r="C69" s="313"/>
      <c r="D69" s="313"/>
      <c r="E69" s="313"/>
      <c r="F69" s="313"/>
      <c r="G69" s="313"/>
      <c r="H69" s="313"/>
      <c r="I69" s="313"/>
      <c r="J69" s="313"/>
      <c r="K69" s="313"/>
      <c r="L69" s="54"/>
      <c r="M69" s="13"/>
      <c r="N69" s="432" t="str">
        <f t="shared" si="15"/>
        <v/>
      </c>
      <c r="O69" s="432" t="str">
        <f t="shared" si="16"/>
        <v/>
      </c>
      <c r="P69" s="432" t="str">
        <f t="shared" si="17"/>
        <v/>
      </c>
      <c r="Q69" s="432" t="str">
        <f t="shared" si="18"/>
        <v/>
      </c>
      <c r="R69" s="432" t="str">
        <f t="shared" si="19"/>
        <v/>
      </c>
      <c r="S69" s="432" t="str">
        <f t="shared" si="20"/>
        <v/>
      </c>
      <c r="T69" s="432" t="str">
        <f t="shared" si="21"/>
        <v/>
      </c>
      <c r="U69" s="432" t="str">
        <f t="shared" si="22"/>
        <v/>
      </c>
      <c r="V69" s="432" t="str">
        <f t="shared" si="23"/>
        <v/>
      </c>
      <c r="W69" s="432" t="str">
        <f t="shared" si="24"/>
        <v/>
      </c>
    </row>
    <row r="70" spans="1:23" ht="21.75" customHeight="1" x14ac:dyDescent="0.15">
      <c r="A70" s="64"/>
      <c r="B70" s="65">
        <f t="shared" si="25"/>
        <v>0</v>
      </c>
      <c r="C70" s="313"/>
      <c r="D70" s="313"/>
      <c r="E70" s="313"/>
      <c r="F70" s="313"/>
      <c r="G70" s="313"/>
      <c r="H70" s="313"/>
      <c r="I70" s="313"/>
      <c r="J70" s="313"/>
      <c r="K70" s="313"/>
      <c r="L70" s="54"/>
      <c r="M70" s="13"/>
      <c r="N70" s="432" t="str">
        <f t="shared" si="15"/>
        <v/>
      </c>
      <c r="O70" s="432" t="str">
        <f t="shared" si="16"/>
        <v/>
      </c>
      <c r="P70" s="432" t="str">
        <f t="shared" si="17"/>
        <v/>
      </c>
      <c r="Q70" s="432" t="str">
        <f t="shared" si="18"/>
        <v/>
      </c>
      <c r="R70" s="432" t="str">
        <f t="shared" si="19"/>
        <v/>
      </c>
      <c r="S70" s="432" t="str">
        <f t="shared" si="20"/>
        <v/>
      </c>
      <c r="T70" s="432" t="str">
        <f t="shared" si="21"/>
        <v/>
      </c>
      <c r="U70" s="432" t="str">
        <f t="shared" si="22"/>
        <v/>
      </c>
      <c r="V70" s="432" t="str">
        <f t="shared" si="23"/>
        <v/>
      </c>
      <c r="W70" s="432" t="str">
        <f t="shared" si="24"/>
        <v/>
      </c>
    </row>
    <row r="71" spans="1:23" ht="21.75" customHeight="1" thickBot="1" x14ac:dyDescent="0.2">
      <c r="A71" s="66"/>
      <c r="B71" s="172">
        <f t="shared" si="25"/>
        <v>0</v>
      </c>
      <c r="C71" s="42"/>
      <c r="D71" s="42"/>
      <c r="E71" s="42"/>
      <c r="F71" s="42"/>
      <c r="G71" s="42"/>
      <c r="H71" s="42"/>
      <c r="I71" s="42"/>
      <c r="J71" s="42"/>
      <c r="K71" s="42"/>
      <c r="L71" s="51"/>
      <c r="M71" s="13"/>
      <c r="N71" s="432" t="str">
        <f t="shared" si="15"/>
        <v/>
      </c>
      <c r="O71" s="432" t="str">
        <f t="shared" si="16"/>
        <v/>
      </c>
      <c r="P71" s="432" t="str">
        <f t="shared" si="17"/>
        <v/>
      </c>
      <c r="Q71" s="432" t="str">
        <f t="shared" si="18"/>
        <v/>
      </c>
      <c r="R71" s="432" t="str">
        <f t="shared" si="19"/>
        <v/>
      </c>
      <c r="S71" s="432" t="str">
        <f t="shared" si="20"/>
        <v/>
      </c>
      <c r="T71" s="432" t="str">
        <f t="shared" si="21"/>
        <v/>
      </c>
      <c r="U71" s="432" t="str">
        <f t="shared" si="22"/>
        <v/>
      </c>
      <c r="V71" s="432" t="str">
        <f t="shared" si="23"/>
        <v/>
      </c>
      <c r="W71" s="432" t="str">
        <f t="shared" si="24"/>
        <v/>
      </c>
    </row>
    <row r="72" spans="1:23" x14ac:dyDescent="0.15">
      <c r="B72" s="12"/>
    </row>
    <row r="73" spans="1:23" x14ac:dyDescent="0.15">
      <c r="B73" s="12"/>
    </row>
    <row r="74" spans="1:23" ht="21.95" customHeight="1" thickBot="1" x14ac:dyDescent="0.2">
      <c r="A74" s="541" t="s">
        <v>30</v>
      </c>
      <c r="B74" s="541"/>
      <c r="C74" s="541"/>
      <c r="D74" s="541"/>
      <c r="I74" s="542" t="s">
        <v>137</v>
      </c>
      <c r="J74" s="542"/>
    </row>
    <row r="75" spans="1:23" ht="21.95" customHeight="1" x14ac:dyDescent="0.15">
      <c r="A75" s="552" t="s">
        <v>224</v>
      </c>
      <c r="B75" s="550" t="s">
        <v>132</v>
      </c>
      <c r="C75" s="550"/>
      <c r="D75" s="550"/>
      <c r="E75" s="550" t="s">
        <v>53</v>
      </c>
      <c r="F75" s="550"/>
      <c r="G75" s="550"/>
      <c r="H75" s="550" t="s">
        <v>163</v>
      </c>
      <c r="I75" s="550"/>
      <c r="J75" s="551"/>
    </row>
    <row r="76" spans="1:23" ht="21.95" customHeight="1" thickBot="1" x14ac:dyDescent="0.2">
      <c r="A76" s="553"/>
      <c r="B76" s="327" t="s">
        <v>240</v>
      </c>
      <c r="C76" s="327" t="s">
        <v>241</v>
      </c>
      <c r="D76" s="327" t="s">
        <v>243</v>
      </c>
      <c r="E76" s="327" t="s">
        <v>240</v>
      </c>
      <c r="F76" s="327" t="s">
        <v>241</v>
      </c>
      <c r="G76" s="327" t="s">
        <v>243</v>
      </c>
      <c r="H76" s="327" t="s">
        <v>240</v>
      </c>
      <c r="I76" s="327" t="s">
        <v>241</v>
      </c>
      <c r="J76" s="328" t="s">
        <v>243</v>
      </c>
      <c r="N76" s="432" t="s">
        <v>358</v>
      </c>
    </row>
    <row r="77" spans="1:23" ht="21.95" customHeight="1" thickTop="1" x14ac:dyDescent="0.15">
      <c r="A77" s="61" t="s">
        <v>243</v>
      </c>
      <c r="B77" s="62">
        <f>SUM(B78:B107)</f>
        <v>6</v>
      </c>
      <c r="C77" s="62">
        <f>SUM(C78:C107)</f>
        <v>2</v>
      </c>
      <c r="D77" s="62">
        <f t="shared" ref="D77:D91" si="26">SUM(B77:C77)</f>
        <v>8</v>
      </c>
      <c r="E77" s="62">
        <f>SUM(E78:E107)</f>
        <v>0</v>
      </c>
      <c r="F77" s="62">
        <f>SUM(F78:F107)</f>
        <v>0</v>
      </c>
      <c r="G77" s="62">
        <f t="shared" ref="G77:G91" si="27">SUM(E77:F77)</f>
        <v>0</v>
      </c>
      <c r="H77" s="62">
        <f>SUM(H78:H107)</f>
        <v>6</v>
      </c>
      <c r="I77" s="62">
        <f>SUM(I78:I107)</f>
        <v>2</v>
      </c>
      <c r="J77" s="63">
        <f t="shared" ref="J77:J91" si="28">SUM(H77:I77)</f>
        <v>8</v>
      </c>
      <c r="K77" s="14"/>
      <c r="N77" s="432" t="str">
        <f t="shared" ref="N77:N107" si="29">IF(B41=D77,"","오류")</f>
        <v/>
      </c>
    </row>
    <row r="78" spans="1:23" ht="21.95" customHeight="1" x14ac:dyDescent="0.15">
      <c r="A78" s="64" t="s">
        <v>395</v>
      </c>
      <c r="B78" s="65">
        <f t="shared" ref="B78:B91" si="30">SUM(E78,H78)</f>
        <v>0</v>
      </c>
      <c r="C78" s="65">
        <f t="shared" ref="C78:C91" si="31">SUM(F78,I78)</f>
        <v>0</v>
      </c>
      <c r="D78" s="67">
        <f t="shared" si="26"/>
        <v>0</v>
      </c>
      <c r="E78" s="312">
        <v>0</v>
      </c>
      <c r="F78" s="312">
        <v>0</v>
      </c>
      <c r="G78" s="67">
        <f t="shared" si="27"/>
        <v>0</v>
      </c>
      <c r="H78" s="312">
        <v>0</v>
      </c>
      <c r="I78" s="312">
        <v>0</v>
      </c>
      <c r="J78" s="68">
        <f t="shared" si="28"/>
        <v>0</v>
      </c>
      <c r="K78" s="14"/>
      <c r="N78" s="432" t="str">
        <f t="shared" si="29"/>
        <v/>
      </c>
    </row>
    <row r="79" spans="1:23" ht="21.95" customHeight="1" x14ac:dyDescent="0.15">
      <c r="A79" s="64" t="s">
        <v>396</v>
      </c>
      <c r="B79" s="65">
        <f t="shared" si="30"/>
        <v>0</v>
      </c>
      <c r="C79" s="65">
        <f t="shared" si="31"/>
        <v>0</v>
      </c>
      <c r="D79" s="67">
        <f t="shared" si="26"/>
        <v>0</v>
      </c>
      <c r="E79" s="313">
        <v>0</v>
      </c>
      <c r="F79" s="313">
        <v>0</v>
      </c>
      <c r="G79" s="67">
        <f t="shared" si="27"/>
        <v>0</v>
      </c>
      <c r="H79" s="313">
        <v>0</v>
      </c>
      <c r="I79" s="313">
        <v>0</v>
      </c>
      <c r="J79" s="68">
        <f t="shared" si="28"/>
        <v>0</v>
      </c>
      <c r="K79" s="14"/>
      <c r="N79" s="432" t="str">
        <f t="shared" si="29"/>
        <v/>
      </c>
    </row>
    <row r="80" spans="1:23" ht="21.95" customHeight="1" x14ac:dyDescent="0.15">
      <c r="A80" s="64" t="s">
        <v>397</v>
      </c>
      <c r="B80" s="65">
        <f t="shared" si="30"/>
        <v>0</v>
      </c>
      <c r="C80" s="65">
        <f t="shared" si="31"/>
        <v>0</v>
      </c>
      <c r="D80" s="67">
        <f t="shared" si="26"/>
        <v>0</v>
      </c>
      <c r="E80" s="313">
        <v>0</v>
      </c>
      <c r="F80" s="313">
        <v>0</v>
      </c>
      <c r="G80" s="67">
        <f t="shared" si="27"/>
        <v>0</v>
      </c>
      <c r="H80" s="313">
        <v>0</v>
      </c>
      <c r="I80" s="313">
        <v>0</v>
      </c>
      <c r="J80" s="68">
        <f t="shared" si="28"/>
        <v>0</v>
      </c>
      <c r="K80" s="14"/>
      <c r="N80" s="432" t="str">
        <f t="shared" si="29"/>
        <v/>
      </c>
    </row>
    <row r="81" spans="1:14" ht="21.95" customHeight="1" x14ac:dyDescent="0.15">
      <c r="A81" s="64" t="s">
        <v>398</v>
      </c>
      <c r="B81" s="65">
        <f t="shared" si="30"/>
        <v>0</v>
      </c>
      <c r="C81" s="65">
        <f t="shared" si="31"/>
        <v>0</v>
      </c>
      <c r="D81" s="67">
        <f t="shared" si="26"/>
        <v>0</v>
      </c>
      <c r="E81" s="313">
        <v>0</v>
      </c>
      <c r="F81" s="313">
        <v>0</v>
      </c>
      <c r="G81" s="67">
        <f t="shared" si="27"/>
        <v>0</v>
      </c>
      <c r="H81" s="313">
        <v>0</v>
      </c>
      <c r="I81" s="313">
        <v>0</v>
      </c>
      <c r="J81" s="68">
        <f t="shared" si="28"/>
        <v>0</v>
      </c>
      <c r="K81" s="14"/>
      <c r="N81" s="432" t="str">
        <f t="shared" si="29"/>
        <v/>
      </c>
    </row>
    <row r="82" spans="1:14" ht="21.95" customHeight="1" x14ac:dyDescent="0.15">
      <c r="A82" s="64" t="s">
        <v>399</v>
      </c>
      <c r="B82" s="65">
        <f t="shared" si="30"/>
        <v>0</v>
      </c>
      <c r="C82" s="65">
        <f t="shared" si="31"/>
        <v>0</v>
      </c>
      <c r="D82" s="67">
        <f t="shared" si="26"/>
        <v>0</v>
      </c>
      <c r="E82" s="313">
        <v>0</v>
      </c>
      <c r="F82" s="313">
        <v>0</v>
      </c>
      <c r="G82" s="67">
        <f t="shared" si="27"/>
        <v>0</v>
      </c>
      <c r="H82" s="313">
        <v>0</v>
      </c>
      <c r="I82" s="313">
        <v>0</v>
      </c>
      <c r="J82" s="68">
        <f t="shared" si="28"/>
        <v>0</v>
      </c>
      <c r="K82" s="14"/>
      <c r="N82" s="432" t="str">
        <f t="shared" si="29"/>
        <v/>
      </c>
    </row>
    <row r="83" spans="1:14" ht="21.95" customHeight="1" x14ac:dyDescent="0.15">
      <c r="A83" s="64" t="s">
        <v>400</v>
      </c>
      <c r="B83" s="65">
        <f t="shared" si="30"/>
        <v>0</v>
      </c>
      <c r="C83" s="65">
        <f t="shared" si="31"/>
        <v>0</v>
      </c>
      <c r="D83" s="67">
        <f t="shared" si="26"/>
        <v>0</v>
      </c>
      <c r="E83" s="313">
        <v>0</v>
      </c>
      <c r="F83" s="313">
        <v>0</v>
      </c>
      <c r="G83" s="67">
        <f t="shared" si="27"/>
        <v>0</v>
      </c>
      <c r="H83" s="313">
        <v>0</v>
      </c>
      <c r="I83" s="313">
        <v>0</v>
      </c>
      <c r="J83" s="68">
        <f t="shared" si="28"/>
        <v>0</v>
      </c>
      <c r="K83" s="14"/>
      <c r="N83" s="432" t="str">
        <f t="shared" si="29"/>
        <v/>
      </c>
    </row>
    <row r="84" spans="1:14" ht="21.95" customHeight="1" x14ac:dyDescent="0.15">
      <c r="A84" s="64" t="s">
        <v>401</v>
      </c>
      <c r="B84" s="65">
        <f t="shared" si="30"/>
        <v>0</v>
      </c>
      <c r="C84" s="65">
        <f t="shared" si="31"/>
        <v>0</v>
      </c>
      <c r="D84" s="67">
        <f t="shared" si="26"/>
        <v>0</v>
      </c>
      <c r="E84" s="313">
        <v>0</v>
      </c>
      <c r="F84" s="313">
        <v>0</v>
      </c>
      <c r="G84" s="67">
        <f t="shared" si="27"/>
        <v>0</v>
      </c>
      <c r="H84" s="313">
        <v>0</v>
      </c>
      <c r="I84" s="313">
        <v>0</v>
      </c>
      <c r="J84" s="68">
        <f t="shared" si="28"/>
        <v>0</v>
      </c>
      <c r="K84" s="14"/>
      <c r="N84" s="432" t="str">
        <f t="shared" si="29"/>
        <v/>
      </c>
    </row>
    <row r="85" spans="1:14" ht="21.95" customHeight="1" x14ac:dyDescent="0.15">
      <c r="A85" s="64" t="s">
        <v>402</v>
      </c>
      <c r="B85" s="65">
        <f t="shared" si="30"/>
        <v>0</v>
      </c>
      <c r="C85" s="65">
        <f t="shared" si="31"/>
        <v>0</v>
      </c>
      <c r="D85" s="67">
        <f t="shared" si="26"/>
        <v>0</v>
      </c>
      <c r="E85" s="313">
        <v>0</v>
      </c>
      <c r="F85" s="313">
        <v>0</v>
      </c>
      <c r="G85" s="67">
        <f t="shared" si="27"/>
        <v>0</v>
      </c>
      <c r="H85" s="313">
        <v>0</v>
      </c>
      <c r="I85" s="313">
        <v>0</v>
      </c>
      <c r="J85" s="68">
        <f t="shared" si="28"/>
        <v>0</v>
      </c>
      <c r="K85" s="14"/>
      <c r="N85" s="432" t="str">
        <f t="shared" si="29"/>
        <v/>
      </c>
    </row>
    <row r="86" spans="1:14" ht="21.95" customHeight="1" x14ac:dyDescent="0.15">
      <c r="A86" s="64" t="s">
        <v>403</v>
      </c>
      <c r="B86" s="65">
        <f t="shared" si="30"/>
        <v>0</v>
      </c>
      <c r="C86" s="65">
        <f t="shared" si="31"/>
        <v>0</v>
      </c>
      <c r="D86" s="67">
        <f t="shared" si="26"/>
        <v>0</v>
      </c>
      <c r="E86" s="313">
        <v>0</v>
      </c>
      <c r="F86" s="313">
        <v>0</v>
      </c>
      <c r="G86" s="67">
        <f t="shared" ref="G86" si="32">SUM(E86:F86)</f>
        <v>0</v>
      </c>
      <c r="H86" s="313">
        <v>0</v>
      </c>
      <c r="I86" s="313">
        <v>0</v>
      </c>
      <c r="J86" s="68">
        <f t="shared" si="28"/>
        <v>0</v>
      </c>
      <c r="K86" s="14"/>
      <c r="N86" s="432" t="str">
        <f t="shared" si="29"/>
        <v/>
      </c>
    </row>
    <row r="87" spans="1:14" ht="21.95" customHeight="1" x14ac:dyDescent="0.15">
      <c r="A87" s="64" t="s">
        <v>404</v>
      </c>
      <c r="B87" s="65">
        <f t="shared" si="30"/>
        <v>6</v>
      </c>
      <c r="C87" s="65">
        <f t="shared" si="31"/>
        <v>2</v>
      </c>
      <c r="D87" s="67">
        <f t="shared" si="26"/>
        <v>8</v>
      </c>
      <c r="E87" s="313">
        <v>0</v>
      </c>
      <c r="F87" s="313">
        <v>0</v>
      </c>
      <c r="G87" s="67">
        <f t="shared" si="27"/>
        <v>0</v>
      </c>
      <c r="H87" s="313">
        <v>6</v>
      </c>
      <c r="I87" s="313">
        <v>2</v>
      </c>
      <c r="J87" s="68">
        <f t="shared" si="28"/>
        <v>8</v>
      </c>
      <c r="K87" s="14"/>
      <c r="N87" s="432" t="str">
        <f t="shared" si="29"/>
        <v/>
      </c>
    </row>
    <row r="88" spans="1:14" ht="21.95" customHeight="1" x14ac:dyDescent="0.15">
      <c r="A88" s="64" t="s">
        <v>405</v>
      </c>
      <c r="B88" s="65">
        <f t="shared" si="30"/>
        <v>0</v>
      </c>
      <c r="C88" s="65">
        <f t="shared" si="31"/>
        <v>0</v>
      </c>
      <c r="D88" s="67">
        <f t="shared" si="26"/>
        <v>0</v>
      </c>
      <c r="E88" s="313">
        <v>0</v>
      </c>
      <c r="F88" s="313">
        <v>0</v>
      </c>
      <c r="G88" s="67">
        <f t="shared" si="27"/>
        <v>0</v>
      </c>
      <c r="H88" s="313">
        <v>0</v>
      </c>
      <c r="I88" s="313">
        <v>0</v>
      </c>
      <c r="J88" s="68">
        <f t="shared" si="28"/>
        <v>0</v>
      </c>
      <c r="K88" s="14"/>
      <c r="N88" s="432" t="str">
        <f t="shared" si="29"/>
        <v/>
      </c>
    </row>
    <row r="89" spans="1:14" ht="21.95" customHeight="1" x14ac:dyDescent="0.15">
      <c r="A89" s="64"/>
      <c r="B89" s="65">
        <f t="shared" si="30"/>
        <v>0</v>
      </c>
      <c r="C89" s="65">
        <f t="shared" si="31"/>
        <v>0</v>
      </c>
      <c r="D89" s="67">
        <f t="shared" si="26"/>
        <v>0</v>
      </c>
      <c r="E89" s="313"/>
      <c r="F89" s="313"/>
      <c r="G89" s="67">
        <f t="shared" si="27"/>
        <v>0</v>
      </c>
      <c r="H89" s="313"/>
      <c r="I89" s="313"/>
      <c r="J89" s="68">
        <f t="shared" si="28"/>
        <v>0</v>
      </c>
      <c r="K89" s="14"/>
      <c r="N89" s="432" t="str">
        <f t="shared" si="29"/>
        <v/>
      </c>
    </row>
    <row r="90" spans="1:14" ht="21.95" customHeight="1" x14ac:dyDescent="0.15">
      <c r="A90" s="64"/>
      <c r="B90" s="65">
        <f t="shared" si="30"/>
        <v>0</v>
      </c>
      <c r="C90" s="65">
        <f t="shared" si="31"/>
        <v>0</v>
      </c>
      <c r="D90" s="67">
        <f t="shared" si="26"/>
        <v>0</v>
      </c>
      <c r="E90" s="313"/>
      <c r="F90" s="313"/>
      <c r="G90" s="67">
        <f t="shared" si="27"/>
        <v>0</v>
      </c>
      <c r="H90" s="313"/>
      <c r="I90" s="313"/>
      <c r="J90" s="68">
        <f t="shared" si="28"/>
        <v>0</v>
      </c>
      <c r="K90" s="14"/>
      <c r="N90" s="432" t="str">
        <f t="shared" si="29"/>
        <v/>
      </c>
    </row>
    <row r="91" spans="1:14" ht="21.95" customHeight="1" x14ac:dyDescent="0.15">
      <c r="A91" s="64"/>
      <c r="B91" s="65">
        <f t="shared" si="30"/>
        <v>0</v>
      </c>
      <c r="C91" s="65">
        <f t="shared" si="31"/>
        <v>0</v>
      </c>
      <c r="D91" s="67">
        <f t="shared" si="26"/>
        <v>0</v>
      </c>
      <c r="E91" s="313"/>
      <c r="F91" s="313"/>
      <c r="G91" s="67">
        <f t="shared" si="27"/>
        <v>0</v>
      </c>
      <c r="H91" s="313"/>
      <c r="I91" s="313"/>
      <c r="J91" s="68">
        <f t="shared" si="28"/>
        <v>0</v>
      </c>
      <c r="K91" s="14"/>
      <c r="N91" s="432" t="str">
        <f t="shared" si="29"/>
        <v/>
      </c>
    </row>
    <row r="92" spans="1:14" ht="21.95" customHeight="1" x14ac:dyDescent="0.15">
      <c r="A92" s="64"/>
      <c r="B92" s="65">
        <f t="shared" ref="B92:B107" si="33">SUM(E92,H92)</f>
        <v>0</v>
      </c>
      <c r="C92" s="65">
        <f t="shared" ref="C92:C107" si="34">SUM(F92,I92)</f>
        <v>0</v>
      </c>
      <c r="D92" s="67">
        <f t="shared" ref="D92:D107" si="35">SUM(B92:C92)</f>
        <v>0</v>
      </c>
      <c r="E92" s="313"/>
      <c r="F92" s="313"/>
      <c r="G92" s="67">
        <f t="shared" ref="G92:G107" si="36">SUM(E92:F92)</f>
        <v>0</v>
      </c>
      <c r="H92" s="313"/>
      <c r="I92" s="313"/>
      <c r="J92" s="68">
        <f t="shared" ref="J92:J107" si="37">SUM(H92:I92)</f>
        <v>0</v>
      </c>
      <c r="K92" s="14"/>
      <c r="N92" s="432" t="str">
        <f t="shared" si="29"/>
        <v/>
      </c>
    </row>
    <row r="93" spans="1:14" ht="21.95" customHeight="1" x14ac:dyDescent="0.15">
      <c r="A93" s="64"/>
      <c r="B93" s="65">
        <f t="shared" si="33"/>
        <v>0</v>
      </c>
      <c r="C93" s="65">
        <f t="shared" si="34"/>
        <v>0</v>
      </c>
      <c r="D93" s="67">
        <f t="shared" si="35"/>
        <v>0</v>
      </c>
      <c r="E93" s="313"/>
      <c r="F93" s="313"/>
      <c r="G93" s="67">
        <f t="shared" si="36"/>
        <v>0</v>
      </c>
      <c r="H93" s="313"/>
      <c r="I93" s="313"/>
      <c r="J93" s="68">
        <f t="shared" si="37"/>
        <v>0</v>
      </c>
      <c r="K93" s="14"/>
      <c r="N93" s="432" t="str">
        <f t="shared" si="29"/>
        <v/>
      </c>
    </row>
    <row r="94" spans="1:14" ht="21.95" customHeight="1" x14ac:dyDescent="0.15">
      <c r="A94" s="64"/>
      <c r="B94" s="65">
        <f t="shared" si="33"/>
        <v>0</v>
      </c>
      <c r="C94" s="65">
        <f t="shared" si="34"/>
        <v>0</v>
      </c>
      <c r="D94" s="67">
        <f t="shared" si="35"/>
        <v>0</v>
      </c>
      <c r="E94" s="313"/>
      <c r="F94" s="313"/>
      <c r="G94" s="67">
        <f t="shared" si="36"/>
        <v>0</v>
      </c>
      <c r="H94" s="313"/>
      <c r="I94" s="313"/>
      <c r="J94" s="68">
        <f t="shared" si="37"/>
        <v>0</v>
      </c>
      <c r="K94" s="14"/>
      <c r="N94" s="432" t="str">
        <f t="shared" si="29"/>
        <v/>
      </c>
    </row>
    <row r="95" spans="1:14" ht="21.95" customHeight="1" x14ac:dyDescent="0.15">
      <c r="A95" s="64"/>
      <c r="B95" s="65">
        <f t="shared" si="33"/>
        <v>0</v>
      </c>
      <c r="C95" s="65">
        <f t="shared" si="34"/>
        <v>0</v>
      </c>
      <c r="D95" s="67">
        <f t="shared" si="35"/>
        <v>0</v>
      </c>
      <c r="E95" s="313"/>
      <c r="F95" s="313"/>
      <c r="G95" s="67">
        <f t="shared" si="36"/>
        <v>0</v>
      </c>
      <c r="H95" s="313"/>
      <c r="I95" s="313"/>
      <c r="J95" s="68">
        <f t="shared" si="37"/>
        <v>0</v>
      </c>
      <c r="K95" s="14"/>
      <c r="N95" s="432" t="str">
        <f t="shared" si="29"/>
        <v/>
      </c>
    </row>
    <row r="96" spans="1:14" ht="21.95" customHeight="1" x14ac:dyDescent="0.15">
      <c r="A96" s="64"/>
      <c r="B96" s="65">
        <f t="shared" si="33"/>
        <v>0</v>
      </c>
      <c r="C96" s="65">
        <f t="shared" si="34"/>
        <v>0</v>
      </c>
      <c r="D96" s="67">
        <f t="shared" si="35"/>
        <v>0</v>
      </c>
      <c r="E96" s="313"/>
      <c r="F96" s="313"/>
      <c r="G96" s="67">
        <f t="shared" si="36"/>
        <v>0</v>
      </c>
      <c r="H96" s="313"/>
      <c r="I96" s="313"/>
      <c r="J96" s="68">
        <f t="shared" si="37"/>
        <v>0</v>
      </c>
      <c r="K96" s="14"/>
      <c r="N96" s="432" t="str">
        <f t="shared" si="29"/>
        <v/>
      </c>
    </row>
    <row r="97" spans="1:14" ht="21.95" customHeight="1" x14ac:dyDescent="0.15">
      <c r="A97" s="64"/>
      <c r="B97" s="65">
        <f t="shared" si="33"/>
        <v>0</v>
      </c>
      <c r="C97" s="65">
        <f t="shared" si="34"/>
        <v>0</v>
      </c>
      <c r="D97" s="67">
        <f t="shared" si="35"/>
        <v>0</v>
      </c>
      <c r="E97" s="313"/>
      <c r="F97" s="313"/>
      <c r="G97" s="67">
        <f t="shared" si="36"/>
        <v>0</v>
      </c>
      <c r="H97" s="313"/>
      <c r="I97" s="313"/>
      <c r="J97" s="68">
        <f t="shared" si="37"/>
        <v>0</v>
      </c>
      <c r="K97" s="14"/>
      <c r="N97" s="432" t="str">
        <f t="shared" si="29"/>
        <v/>
      </c>
    </row>
    <row r="98" spans="1:14" ht="21.95" customHeight="1" x14ac:dyDescent="0.15">
      <c r="A98" s="64"/>
      <c r="B98" s="65">
        <f t="shared" si="33"/>
        <v>0</v>
      </c>
      <c r="C98" s="65">
        <f t="shared" si="34"/>
        <v>0</v>
      </c>
      <c r="D98" s="67">
        <f t="shared" si="35"/>
        <v>0</v>
      </c>
      <c r="E98" s="313"/>
      <c r="F98" s="313"/>
      <c r="G98" s="67">
        <f t="shared" si="36"/>
        <v>0</v>
      </c>
      <c r="H98" s="313"/>
      <c r="I98" s="313"/>
      <c r="J98" s="68">
        <f t="shared" si="37"/>
        <v>0</v>
      </c>
      <c r="K98" s="14"/>
      <c r="N98" s="432" t="str">
        <f t="shared" si="29"/>
        <v/>
      </c>
    </row>
    <row r="99" spans="1:14" ht="21.95" customHeight="1" x14ac:dyDescent="0.15">
      <c r="A99" s="64"/>
      <c r="B99" s="65">
        <f t="shared" si="33"/>
        <v>0</v>
      </c>
      <c r="C99" s="65">
        <f t="shared" si="34"/>
        <v>0</v>
      </c>
      <c r="D99" s="67">
        <f t="shared" si="35"/>
        <v>0</v>
      </c>
      <c r="E99" s="313"/>
      <c r="F99" s="313"/>
      <c r="G99" s="67">
        <f t="shared" si="36"/>
        <v>0</v>
      </c>
      <c r="H99" s="313"/>
      <c r="I99" s="313"/>
      <c r="J99" s="68">
        <f t="shared" si="37"/>
        <v>0</v>
      </c>
      <c r="K99" s="14"/>
      <c r="N99" s="432" t="str">
        <f t="shared" si="29"/>
        <v/>
      </c>
    </row>
    <row r="100" spans="1:14" ht="21.95" customHeight="1" x14ac:dyDescent="0.15">
      <c r="A100" s="64"/>
      <c r="B100" s="65">
        <f t="shared" si="33"/>
        <v>0</v>
      </c>
      <c r="C100" s="65">
        <f t="shared" si="34"/>
        <v>0</v>
      </c>
      <c r="D100" s="67">
        <f t="shared" si="35"/>
        <v>0</v>
      </c>
      <c r="E100" s="313"/>
      <c r="F100" s="313"/>
      <c r="G100" s="67">
        <f t="shared" si="36"/>
        <v>0</v>
      </c>
      <c r="H100" s="313"/>
      <c r="I100" s="313"/>
      <c r="J100" s="68">
        <f t="shared" si="37"/>
        <v>0</v>
      </c>
      <c r="K100" s="14"/>
      <c r="N100" s="432" t="str">
        <f t="shared" si="29"/>
        <v/>
      </c>
    </row>
    <row r="101" spans="1:14" ht="21.95" customHeight="1" x14ac:dyDescent="0.15">
      <c r="A101" s="64"/>
      <c r="B101" s="65">
        <f t="shared" si="33"/>
        <v>0</v>
      </c>
      <c r="C101" s="65">
        <f t="shared" si="34"/>
        <v>0</v>
      </c>
      <c r="D101" s="67">
        <f t="shared" si="35"/>
        <v>0</v>
      </c>
      <c r="E101" s="313"/>
      <c r="F101" s="313"/>
      <c r="G101" s="67">
        <f t="shared" si="36"/>
        <v>0</v>
      </c>
      <c r="H101" s="313"/>
      <c r="I101" s="313"/>
      <c r="J101" s="68">
        <f t="shared" si="37"/>
        <v>0</v>
      </c>
      <c r="K101" s="14"/>
      <c r="N101" s="432" t="str">
        <f t="shared" si="29"/>
        <v/>
      </c>
    </row>
    <row r="102" spans="1:14" ht="21.95" customHeight="1" x14ac:dyDescent="0.15">
      <c r="A102" s="64"/>
      <c r="B102" s="65">
        <f t="shared" si="33"/>
        <v>0</v>
      </c>
      <c r="C102" s="65">
        <f t="shared" si="34"/>
        <v>0</v>
      </c>
      <c r="D102" s="67">
        <f t="shared" si="35"/>
        <v>0</v>
      </c>
      <c r="E102" s="313"/>
      <c r="F102" s="313"/>
      <c r="G102" s="67">
        <f t="shared" si="36"/>
        <v>0</v>
      </c>
      <c r="H102" s="313"/>
      <c r="I102" s="313"/>
      <c r="J102" s="68">
        <f t="shared" si="37"/>
        <v>0</v>
      </c>
      <c r="K102" s="14"/>
      <c r="N102" s="432" t="str">
        <f t="shared" si="29"/>
        <v/>
      </c>
    </row>
    <row r="103" spans="1:14" ht="21.95" customHeight="1" x14ac:dyDescent="0.15">
      <c r="A103" s="64"/>
      <c r="B103" s="65">
        <f t="shared" si="33"/>
        <v>0</v>
      </c>
      <c r="C103" s="65">
        <f t="shared" si="34"/>
        <v>0</v>
      </c>
      <c r="D103" s="67">
        <f t="shared" si="35"/>
        <v>0</v>
      </c>
      <c r="E103" s="313"/>
      <c r="F103" s="313"/>
      <c r="G103" s="67">
        <f t="shared" si="36"/>
        <v>0</v>
      </c>
      <c r="H103" s="313"/>
      <c r="I103" s="313"/>
      <c r="J103" s="68">
        <f t="shared" si="37"/>
        <v>0</v>
      </c>
      <c r="K103" s="14"/>
      <c r="N103" s="432" t="str">
        <f t="shared" si="29"/>
        <v/>
      </c>
    </row>
    <row r="104" spans="1:14" ht="21.95" customHeight="1" x14ac:dyDescent="0.15">
      <c r="A104" s="64"/>
      <c r="B104" s="65">
        <f t="shared" si="33"/>
        <v>0</v>
      </c>
      <c r="C104" s="65">
        <f t="shared" si="34"/>
        <v>0</v>
      </c>
      <c r="D104" s="67">
        <f t="shared" si="35"/>
        <v>0</v>
      </c>
      <c r="E104" s="313"/>
      <c r="F104" s="313"/>
      <c r="G104" s="67">
        <f t="shared" si="36"/>
        <v>0</v>
      </c>
      <c r="H104" s="313"/>
      <c r="I104" s="313"/>
      <c r="J104" s="68">
        <f t="shared" si="37"/>
        <v>0</v>
      </c>
      <c r="K104" s="14"/>
      <c r="N104" s="432" t="str">
        <f t="shared" si="29"/>
        <v/>
      </c>
    </row>
    <row r="105" spans="1:14" ht="21.95" customHeight="1" x14ac:dyDescent="0.15">
      <c r="A105" s="64"/>
      <c r="B105" s="65">
        <f t="shared" si="33"/>
        <v>0</v>
      </c>
      <c r="C105" s="65">
        <f t="shared" si="34"/>
        <v>0</v>
      </c>
      <c r="D105" s="67">
        <f t="shared" si="35"/>
        <v>0</v>
      </c>
      <c r="E105" s="313"/>
      <c r="F105" s="313"/>
      <c r="G105" s="67">
        <f t="shared" si="36"/>
        <v>0</v>
      </c>
      <c r="H105" s="313"/>
      <c r="I105" s="313"/>
      <c r="J105" s="68">
        <f t="shared" si="37"/>
        <v>0</v>
      </c>
      <c r="K105" s="14"/>
      <c r="N105" s="432" t="str">
        <f t="shared" si="29"/>
        <v/>
      </c>
    </row>
    <row r="106" spans="1:14" ht="21.95" customHeight="1" x14ac:dyDescent="0.15">
      <c r="A106" s="64"/>
      <c r="B106" s="65">
        <f t="shared" si="33"/>
        <v>0</v>
      </c>
      <c r="C106" s="65">
        <f t="shared" si="34"/>
        <v>0</v>
      </c>
      <c r="D106" s="67">
        <f t="shared" si="35"/>
        <v>0</v>
      </c>
      <c r="E106" s="313"/>
      <c r="F106" s="313"/>
      <c r="G106" s="67">
        <f t="shared" si="36"/>
        <v>0</v>
      </c>
      <c r="H106" s="313"/>
      <c r="I106" s="313"/>
      <c r="J106" s="68">
        <f t="shared" si="37"/>
        <v>0</v>
      </c>
      <c r="K106" s="14"/>
      <c r="N106" s="432" t="str">
        <f t="shared" si="29"/>
        <v/>
      </c>
    </row>
    <row r="107" spans="1:14" ht="21.95" customHeight="1" thickBot="1" x14ac:dyDescent="0.2">
      <c r="A107" s="66"/>
      <c r="B107" s="172">
        <f t="shared" si="33"/>
        <v>0</v>
      </c>
      <c r="C107" s="172">
        <f t="shared" si="34"/>
        <v>0</v>
      </c>
      <c r="D107" s="173">
        <f t="shared" si="35"/>
        <v>0</v>
      </c>
      <c r="E107" s="42"/>
      <c r="F107" s="42"/>
      <c r="G107" s="173">
        <f t="shared" si="36"/>
        <v>0</v>
      </c>
      <c r="H107" s="42"/>
      <c r="I107" s="42"/>
      <c r="J107" s="185">
        <f t="shared" si="37"/>
        <v>0</v>
      </c>
      <c r="K107" s="14"/>
      <c r="N107" s="432" t="str">
        <f t="shared" si="29"/>
        <v/>
      </c>
    </row>
    <row r="108" spans="1:14" x14ac:dyDescent="0.15">
      <c r="B108" s="12"/>
    </row>
    <row r="109" spans="1:14" x14ac:dyDescent="0.15">
      <c r="B109" s="12"/>
    </row>
    <row r="110" spans="1:14" x14ac:dyDescent="0.15">
      <c r="B110" s="12"/>
    </row>
    <row r="111" spans="1:14" x14ac:dyDescent="0.15">
      <c r="B111" s="12"/>
    </row>
    <row r="112" spans="1:14" x14ac:dyDescent="0.15">
      <c r="B112" s="12"/>
    </row>
    <row r="113" spans="2:2" x14ac:dyDescent="0.15">
      <c r="B113" s="12"/>
    </row>
    <row r="114" spans="2:2" x14ac:dyDescent="0.15">
      <c r="B114" s="12"/>
    </row>
    <row r="115" spans="2:2" x14ac:dyDescent="0.15">
      <c r="B115" s="12"/>
    </row>
    <row r="116" spans="2:2" x14ac:dyDescent="0.15">
      <c r="B116" s="12"/>
    </row>
    <row r="117" spans="2:2" x14ac:dyDescent="0.15">
      <c r="B117" s="12"/>
    </row>
    <row r="118" spans="2:2" x14ac:dyDescent="0.15">
      <c r="B118" s="12"/>
    </row>
    <row r="119" spans="2:2" x14ac:dyDescent="0.15">
      <c r="B119" s="12"/>
    </row>
    <row r="120" spans="2:2" x14ac:dyDescent="0.15">
      <c r="B120" s="12"/>
    </row>
    <row r="121" spans="2:2" x14ac:dyDescent="0.15">
      <c r="B121" s="12"/>
    </row>
    <row r="122" spans="2:2" x14ac:dyDescent="0.15">
      <c r="B122" s="12"/>
    </row>
    <row r="123" spans="2:2" x14ac:dyDescent="0.15">
      <c r="B123" s="12"/>
    </row>
    <row r="124" spans="2:2" x14ac:dyDescent="0.15">
      <c r="B124" s="12"/>
    </row>
    <row r="125" spans="2:2" x14ac:dyDescent="0.15">
      <c r="B125" s="12"/>
    </row>
    <row r="126" spans="2:2" x14ac:dyDescent="0.15">
      <c r="B126" s="12"/>
    </row>
    <row r="127" spans="2:2" x14ac:dyDescent="0.15">
      <c r="B127" s="12"/>
    </row>
    <row r="128" spans="2:2" x14ac:dyDescent="0.15">
      <c r="B128" s="12"/>
    </row>
    <row r="129" spans="2:2" x14ac:dyDescent="0.15">
      <c r="B129" s="12"/>
    </row>
    <row r="130" spans="2:2" x14ac:dyDescent="0.15">
      <c r="B130" s="12"/>
    </row>
    <row r="131" spans="2:2" x14ac:dyDescent="0.15">
      <c r="B131" s="12"/>
    </row>
    <row r="132" spans="2:2" x14ac:dyDescent="0.15">
      <c r="B132" s="12"/>
    </row>
    <row r="133" spans="2:2" x14ac:dyDescent="0.15">
      <c r="B133" s="12"/>
    </row>
    <row r="134" spans="2:2" x14ac:dyDescent="0.15">
      <c r="B134" s="12"/>
    </row>
    <row r="135" spans="2:2" x14ac:dyDescent="0.15">
      <c r="B135" s="12"/>
    </row>
    <row r="136" spans="2:2" x14ac:dyDescent="0.15">
      <c r="B136" s="12"/>
    </row>
    <row r="137" spans="2:2" x14ac:dyDescent="0.15">
      <c r="B137" s="12"/>
    </row>
    <row r="138" spans="2:2" x14ac:dyDescent="0.15">
      <c r="B138" s="12"/>
    </row>
    <row r="139" spans="2:2" x14ac:dyDescent="0.15">
      <c r="B139" s="12"/>
    </row>
    <row r="140" spans="2:2" x14ac:dyDescent="0.15">
      <c r="B140" s="12"/>
    </row>
    <row r="141" spans="2:2" x14ac:dyDescent="0.15">
      <c r="B141" s="12"/>
    </row>
    <row r="142" spans="2:2" x14ac:dyDescent="0.15">
      <c r="B142" s="12"/>
    </row>
    <row r="143" spans="2:2" x14ac:dyDescent="0.15">
      <c r="B143" s="12"/>
    </row>
    <row r="144" spans="2:2" x14ac:dyDescent="0.15">
      <c r="B144" s="12"/>
    </row>
    <row r="145" spans="2:2" x14ac:dyDescent="0.15">
      <c r="B145" s="12"/>
    </row>
    <row r="146" spans="2:2" x14ac:dyDescent="0.15">
      <c r="B146" s="12"/>
    </row>
    <row r="147" spans="2:2" x14ac:dyDescent="0.15">
      <c r="B147" s="12"/>
    </row>
    <row r="148" spans="2:2" x14ac:dyDescent="0.15">
      <c r="B148" s="12"/>
    </row>
    <row r="149" spans="2:2" x14ac:dyDescent="0.15">
      <c r="B149" s="12"/>
    </row>
    <row r="150" spans="2:2" x14ac:dyDescent="0.15">
      <c r="B150" s="12"/>
    </row>
    <row r="151" spans="2:2" x14ac:dyDescent="0.15">
      <c r="B151" s="12"/>
    </row>
    <row r="152" spans="2:2" x14ac:dyDescent="0.15">
      <c r="B152" s="12"/>
    </row>
    <row r="153" spans="2:2" x14ac:dyDescent="0.15">
      <c r="B153" s="12"/>
    </row>
    <row r="154" spans="2:2" x14ac:dyDescent="0.15">
      <c r="B154" s="12"/>
    </row>
    <row r="155" spans="2:2" x14ac:dyDescent="0.15">
      <c r="B155" s="12"/>
    </row>
    <row r="156" spans="2:2" x14ac:dyDescent="0.15">
      <c r="B156" s="12"/>
    </row>
    <row r="157" spans="2:2" x14ac:dyDescent="0.15">
      <c r="B157" s="12"/>
    </row>
  </sheetData>
  <sheetProtection algorithmName="SHA-512" hashValue="e9nRMVnpqxcQMmHiTcBfjntnByWGAs0c14g/Fp1bTmgdAJWEgRfzWs5+269oThcVwI64Xvv2hJxLcEz0OnlQaA==" saltValue="+14fl6NJiQgTnMKoW8+MKA==" spinCount="100000" sheet="1" objects="1" scenarios="1" selectLockedCells="1"/>
  <mergeCells count="14">
    <mergeCell ref="A75:A76"/>
    <mergeCell ref="B75:D75"/>
    <mergeCell ref="E75:G75"/>
    <mergeCell ref="H75:J75"/>
    <mergeCell ref="A1:L1"/>
    <mergeCell ref="A39:D39"/>
    <mergeCell ref="K39:L39"/>
    <mergeCell ref="A74:D74"/>
    <mergeCell ref="I74:J74"/>
    <mergeCell ref="A38:C38"/>
    <mergeCell ref="A2:C2"/>
    <mergeCell ref="A3:D3"/>
    <mergeCell ref="K3:L3"/>
    <mergeCell ref="A36:L36"/>
  </mergeCells>
  <phoneticPr fontId="37" type="noConversion"/>
  <printOptions horizontalCentered="1"/>
  <pageMargins left="0.25" right="0.25" top="0.75" bottom="0.75" header="0.3" footer="0.3"/>
  <pageSetup paperSize="9" scale="64" fitToHeight="0" orientation="portrait" horizontalDpi="300" verticalDpi="300" r:id="rId1"/>
  <headerFooter alignWithMargins="0">
    <oddHeader>&amp;R&amp;F</oddHeader>
  </headerFooter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pageSetUpPr fitToPage="1"/>
  </sheetPr>
  <dimension ref="A1:IW76"/>
  <sheetViews>
    <sheetView showGridLines="0" zoomScaleNormal="100" zoomScaleSheetLayoutView="85" workbookViewId="0">
      <selection activeCell="A7" sqref="A7"/>
    </sheetView>
  </sheetViews>
  <sheetFormatPr defaultColWidth="6.21875" defaultRowHeight="18.75" customHeight="1" x14ac:dyDescent="0.15"/>
  <cols>
    <col min="1" max="10" width="7" style="1" customWidth="1"/>
    <col min="11" max="11" width="9.33203125" style="1" bestFit="1" customWidth="1"/>
    <col min="12" max="12" width="8.44140625" style="1" bestFit="1" customWidth="1"/>
    <col min="13" max="13" width="9.44140625" style="1" bestFit="1" customWidth="1"/>
    <col min="14" max="14" width="7" style="1" customWidth="1"/>
    <col min="15" max="15" width="9.33203125" style="1" bestFit="1" customWidth="1"/>
    <col min="16" max="19" width="7" style="1" customWidth="1"/>
    <col min="20" max="20" width="2.88671875" style="1" customWidth="1"/>
    <col min="21" max="21" width="6.109375" style="1" customWidth="1"/>
    <col min="22" max="22" width="6.21875" style="1"/>
    <col min="23" max="23" width="5.88671875" style="1" bestFit="1" customWidth="1"/>
    <col min="24" max="28" width="6.21875" style="1"/>
    <col min="29" max="29" width="0.88671875" style="1" customWidth="1"/>
    <col min="30" max="257" width="6.21875" style="1"/>
  </cols>
  <sheetData>
    <row r="1" spans="1:37" ht="36.7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324"/>
    </row>
    <row r="2" spans="1:37" ht="27" customHeight="1" x14ac:dyDescent="0.15">
      <c r="A2" s="549" t="s">
        <v>313</v>
      </c>
      <c r="B2" s="549"/>
      <c r="C2" s="549"/>
      <c r="D2" s="227"/>
    </row>
    <row r="3" spans="1:37" ht="27" customHeight="1" thickBot="1" x14ac:dyDescent="0.2">
      <c r="A3" s="541" t="s">
        <v>249</v>
      </c>
      <c r="B3" s="541"/>
      <c r="C3" s="541"/>
      <c r="D3" s="541"/>
      <c r="E3" s="541"/>
      <c r="F3" s="541"/>
      <c r="G3" s="541"/>
      <c r="J3" s="4"/>
    </row>
    <row r="4" spans="1:37" ht="18.75" customHeight="1" x14ac:dyDescent="0.15">
      <c r="A4" s="552" t="s">
        <v>224</v>
      </c>
      <c r="B4" s="550" t="s">
        <v>21</v>
      </c>
      <c r="C4" s="550"/>
      <c r="D4" s="550"/>
      <c r="E4" s="550"/>
      <c r="F4" s="550"/>
      <c r="G4" s="550"/>
      <c r="H4" s="550"/>
      <c r="I4" s="550"/>
      <c r="J4" s="599"/>
      <c r="K4" s="592" t="s">
        <v>7</v>
      </c>
      <c r="L4" s="593"/>
      <c r="M4" s="593"/>
      <c r="N4" s="593"/>
      <c r="O4" s="593"/>
      <c r="P4" s="593"/>
      <c r="Q4" s="593"/>
      <c r="R4" s="593"/>
      <c r="S4" s="594"/>
      <c r="U4" s="432" t="s">
        <v>353</v>
      </c>
      <c r="V4" s="432"/>
      <c r="W4" s="432"/>
      <c r="X4" s="432"/>
      <c r="Y4" s="432"/>
      <c r="Z4" s="432"/>
      <c r="AA4" s="432"/>
      <c r="AB4" s="432"/>
      <c r="AD4" s="432"/>
      <c r="AE4" s="432"/>
      <c r="AF4" s="432"/>
      <c r="AG4" s="432"/>
      <c r="AH4" s="432"/>
      <c r="AI4" s="432"/>
      <c r="AJ4" s="432"/>
      <c r="AK4" s="432"/>
    </row>
    <row r="5" spans="1:37" ht="30.75" customHeight="1" thickBot="1" x14ac:dyDescent="0.2">
      <c r="A5" s="553"/>
      <c r="B5" s="327" t="s">
        <v>242</v>
      </c>
      <c r="C5" s="332" t="s">
        <v>196</v>
      </c>
      <c r="D5" s="332" t="s">
        <v>93</v>
      </c>
      <c r="E5" s="150" t="s">
        <v>141</v>
      </c>
      <c r="F5" s="150" t="s">
        <v>144</v>
      </c>
      <c r="G5" s="150" t="s">
        <v>142</v>
      </c>
      <c r="H5" s="150" t="s">
        <v>143</v>
      </c>
      <c r="I5" s="151" t="s">
        <v>146</v>
      </c>
      <c r="J5" s="152" t="s">
        <v>145</v>
      </c>
      <c r="K5" s="329" t="s">
        <v>242</v>
      </c>
      <c r="L5" s="332" t="s">
        <v>196</v>
      </c>
      <c r="M5" s="332" t="s">
        <v>93</v>
      </c>
      <c r="N5" s="150" t="s">
        <v>83</v>
      </c>
      <c r="O5" s="150" t="s">
        <v>144</v>
      </c>
      <c r="P5" s="150" t="s">
        <v>142</v>
      </c>
      <c r="Q5" s="150" t="s">
        <v>143</v>
      </c>
      <c r="R5" s="151" t="s">
        <v>146</v>
      </c>
      <c r="S5" s="153" t="s">
        <v>145</v>
      </c>
      <c r="U5" s="439" t="s">
        <v>196</v>
      </c>
      <c r="V5" s="439" t="s">
        <v>93</v>
      </c>
      <c r="W5" s="454" t="s">
        <v>141</v>
      </c>
      <c r="X5" s="454" t="s">
        <v>144</v>
      </c>
      <c r="Y5" s="454" t="s">
        <v>142</v>
      </c>
      <c r="Z5" s="454" t="s">
        <v>143</v>
      </c>
      <c r="AA5" s="455" t="s">
        <v>146</v>
      </c>
      <c r="AB5" s="454" t="s">
        <v>145</v>
      </c>
      <c r="AD5" s="439" t="s">
        <v>196</v>
      </c>
      <c r="AE5" s="439" t="s">
        <v>93</v>
      </c>
      <c r="AF5" s="454" t="s">
        <v>141</v>
      </c>
      <c r="AG5" s="454" t="s">
        <v>144</v>
      </c>
      <c r="AH5" s="454" t="s">
        <v>142</v>
      </c>
      <c r="AI5" s="454" t="s">
        <v>143</v>
      </c>
      <c r="AJ5" s="455" t="s">
        <v>146</v>
      </c>
      <c r="AK5" s="454" t="s">
        <v>145</v>
      </c>
    </row>
    <row r="6" spans="1:37" ht="18.75" customHeight="1" thickTop="1" x14ac:dyDescent="0.15">
      <c r="A6" s="61" t="s">
        <v>243</v>
      </c>
      <c r="B6" s="62">
        <f t="shared" ref="B6:S6" si="0">SUM(B7:B36)</f>
        <v>142</v>
      </c>
      <c r="C6" s="74">
        <f t="shared" si="0"/>
        <v>17</v>
      </c>
      <c r="D6" s="74">
        <f t="shared" si="0"/>
        <v>43</v>
      </c>
      <c r="E6" s="74">
        <f t="shared" si="0"/>
        <v>41</v>
      </c>
      <c r="F6" s="74">
        <f t="shared" si="0"/>
        <v>23</v>
      </c>
      <c r="G6" s="74">
        <f t="shared" si="0"/>
        <v>8</v>
      </c>
      <c r="H6" s="74">
        <f t="shared" si="0"/>
        <v>8</v>
      </c>
      <c r="I6" s="74">
        <f t="shared" si="0"/>
        <v>1</v>
      </c>
      <c r="J6" s="74">
        <f t="shared" si="0"/>
        <v>1</v>
      </c>
      <c r="K6" s="136">
        <f t="shared" si="0"/>
        <v>13464</v>
      </c>
      <c r="L6" s="74">
        <f t="shared" si="0"/>
        <v>64</v>
      </c>
      <c r="M6" s="74">
        <f t="shared" si="0"/>
        <v>1233</v>
      </c>
      <c r="N6" s="74">
        <f t="shared" si="0"/>
        <v>2799</v>
      </c>
      <c r="O6" s="74">
        <f t="shared" si="0"/>
        <v>2889</v>
      </c>
      <c r="P6" s="74">
        <f t="shared" si="0"/>
        <v>1838</v>
      </c>
      <c r="Q6" s="74">
        <f t="shared" si="0"/>
        <v>2641</v>
      </c>
      <c r="R6" s="74">
        <f t="shared" si="0"/>
        <v>500</v>
      </c>
      <c r="S6" s="133">
        <f t="shared" si="0"/>
        <v>1500</v>
      </c>
      <c r="U6" s="432" t="str">
        <f t="shared" ref="U6:U20" si="1">IF((C6*1)&lt;=L6,"","오류")</f>
        <v/>
      </c>
      <c r="V6" s="432" t="str">
        <f t="shared" ref="V6:V20" si="2">IF((D6*10)&lt;=M6,"","오류")</f>
        <v/>
      </c>
      <c r="W6" s="432" t="str">
        <f t="shared" ref="W6:W20" si="3">IF((E6*50)&lt;=N6,"","오류")</f>
        <v/>
      </c>
      <c r="X6" s="432" t="str">
        <f t="shared" ref="X6:X20" si="4">IF((F6*100)&lt;=O6,"","오류")</f>
        <v/>
      </c>
      <c r="Y6" s="432" t="str">
        <f t="shared" ref="Y6:Y20" si="5">IF((G6*200)&lt;=P6,"","오류")</f>
        <v/>
      </c>
      <c r="Z6" s="432" t="str">
        <f t="shared" ref="Z6:Z20" si="6">IF((H6*300)&lt;=Q6,"","오류")</f>
        <v/>
      </c>
      <c r="AA6" s="432" t="str">
        <f t="shared" ref="AA6:AA20" si="7">IF((I6*500)&lt;=R6,"","오류")</f>
        <v/>
      </c>
      <c r="AB6" s="432" t="str">
        <f t="shared" ref="AB6:AB20" si="8">IF((J6*1000)&lt;=S6,"","오류")</f>
        <v/>
      </c>
      <c r="AD6" s="432" t="str">
        <f t="shared" ref="AD6:AD20" si="9">IF((C6*9)&gt;=L6,"","오류")</f>
        <v/>
      </c>
      <c r="AE6" s="432" t="str">
        <f t="shared" ref="AE6:AE20" si="10">IF((D6*49)&gt;=M6,"","오류")</f>
        <v/>
      </c>
      <c r="AF6" s="432" t="str">
        <f t="shared" ref="AF6:AF20" si="11">IF((E6*99)&gt;=N6,"","오류")</f>
        <v/>
      </c>
      <c r="AG6" s="432" t="str">
        <f t="shared" ref="AG6:AG20" si="12">IF((F6*199)&gt;=O6,"","오류")</f>
        <v/>
      </c>
      <c r="AH6" s="432" t="str">
        <f t="shared" ref="AH6:AH20" si="13">IF((G6*299)&gt;=P6,"","오류")</f>
        <v/>
      </c>
      <c r="AI6" s="432" t="str">
        <f t="shared" ref="AI6:AI20" si="14">IF((H6*499)&gt;=Q6,"","오류")</f>
        <v/>
      </c>
      <c r="AJ6" s="432" t="str">
        <f t="shared" ref="AJ6:AJ20" si="15">IF((I6*999)&gt;=R6,"","오류")</f>
        <v/>
      </c>
      <c r="AK6" s="432" t="str">
        <f t="shared" ref="AK6:AK20" si="16">IF((J6*10000)&gt;=S6,"","오류")</f>
        <v/>
      </c>
    </row>
    <row r="7" spans="1:37" ht="18.75" customHeight="1" x14ac:dyDescent="0.15">
      <c r="A7" s="64" t="s">
        <v>395</v>
      </c>
      <c r="B7" s="299">
        <f t="shared" ref="B7:B20" si="17">SUM(C7:J7)</f>
        <v>13</v>
      </c>
      <c r="C7" s="312">
        <v>0</v>
      </c>
      <c r="D7" s="312">
        <v>3</v>
      </c>
      <c r="E7" s="312">
        <v>3</v>
      </c>
      <c r="F7" s="312">
        <v>3</v>
      </c>
      <c r="G7" s="312">
        <v>3</v>
      </c>
      <c r="H7" s="312">
        <v>1</v>
      </c>
      <c r="I7" s="312">
        <v>0</v>
      </c>
      <c r="J7" s="43">
        <v>0</v>
      </c>
      <c r="K7" s="298">
        <f t="shared" ref="K7:K20" si="18">SUM(L7:S7)</f>
        <v>1650</v>
      </c>
      <c r="L7" s="312">
        <v>0</v>
      </c>
      <c r="M7" s="312">
        <v>77</v>
      </c>
      <c r="N7" s="312">
        <v>227</v>
      </c>
      <c r="O7" s="312">
        <v>350</v>
      </c>
      <c r="P7" s="312">
        <v>680</v>
      </c>
      <c r="Q7" s="312">
        <v>316</v>
      </c>
      <c r="R7" s="312">
        <v>0</v>
      </c>
      <c r="S7" s="314">
        <v>0</v>
      </c>
      <c r="U7" s="432" t="str">
        <f t="shared" si="1"/>
        <v/>
      </c>
      <c r="V7" s="432" t="str">
        <f t="shared" si="2"/>
        <v/>
      </c>
      <c r="W7" s="432" t="str">
        <f t="shared" si="3"/>
        <v/>
      </c>
      <c r="X7" s="432" t="str">
        <f t="shared" si="4"/>
        <v/>
      </c>
      <c r="Y7" s="432" t="str">
        <f t="shared" si="5"/>
        <v/>
      </c>
      <c r="Z7" s="432" t="str">
        <f t="shared" si="6"/>
        <v/>
      </c>
      <c r="AA7" s="432" t="str">
        <f t="shared" si="7"/>
        <v/>
      </c>
      <c r="AB7" s="432" t="str">
        <f t="shared" si="8"/>
        <v/>
      </c>
      <c r="AD7" s="432" t="str">
        <f t="shared" si="9"/>
        <v/>
      </c>
      <c r="AE7" s="432" t="str">
        <f t="shared" si="10"/>
        <v/>
      </c>
      <c r="AF7" s="432" t="str">
        <f t="shared" si="11"/>
        <v/>
      </c>
      <c r="AG7" s="432" t="str">
        <f t="shared" si="12"/>
        <v/>
      </c>
      <c r="AH7" s="432" t="str">
        <f t="shared" si="13"/>
        <v/>
      </c>
      <c r="AI7" s="432" t="str">
        <f t="shared" si="14"/>
        <v/>
      </c>
      <c r="AJ7" s="432" t="str">
        <f t="shared" si="15"/>
        <v/>
      </c>
      <c r="AK7" s="432" t="str">
        <f t="shared" si="16"/>
        <v/>
      </c>
    </row>
    <row r="8" spans="1:37" ht="18.75" customHeight="1" x14ac:dyDescent="0.15">
      <c r="A8" s="64" t="s">
        <v>396</v>
      </c>
      <c r="B8" s="299">
        <f t="shared" si="17"/>
        <v>22</v>
      </c>
      <c r="C8" s="313">
        <v>4</v>
      </c>
      <c r="D8" s="313">
        <v>6</v>
      </c>
      <c r="E8" s="313">
        <v>6</v>
      </c>
      <c r="F8" s="313">
        <v>4</v>
      </c>
      <c r="G8" s="313">
        <v>0</v>
      </c>
      <c r="H8" s="313">
        <v>2</v>
      </c>
      <c r="I8" s="313">
        <v>0</v>
      </c>
      <c r="J8" s="52">
        <v>0</v>
      </c>
      <c r="K8" s="298">
        <f t="shared" si="18"/>
        <v>1669</v>
      </c>
      <c r="L8" s="313">
        <v>14</v>
      </c>
      <c r="M8" s="313">
        <v>177</v>
      </c>
      <c r="N8" s="196">
        <v>348</v>
      </c>
      <c r="O8" s="313">
        <v>530</v>
      </c>
      <c r="P8" s="313">
        <v>0</v>
      </c>
      <c r="Q8" s="313">
        <v>600</v>
      </c>
      <c r="R8" s="313">
        <v>0</v>
      </c>
      <c r="S8" s="54">
        <v>0</v>
      </c>
      <c r="U8" s="432" t="str">
        <f t="shared" si="1"/>
        <v/>
      </c>
      <c r="V8" s="432" t="str">
        <f t="shared" si="2"/>
        <v/>
      </c>
      <c r="W8" s="432" t="str">
        <f t="shared" si="3"/>
        <v/>
      </c>
      <c r="X8" s="432" t="str">
        <f t="shared" si="4"/>
        <v/>
      </c>
      <c r="Y8" s="432" t="str">
        <f t="shared" si="5"/>
        <v/>
      </c>
      <c r="Z8" s="432" t="str">
        <f t="shared" si="6"/>
        <v/>
      </c>
      <c r="AA8" s="432" t="str">
        <f t="shared" si="7"/>
        <v/>
      </c>
      <c r="AB8" s="432" t="str">
        <f t="shared" si="8"/>
        <v/>
      </c>
      <c r="AD8" s="432" t="str">
        <f t="shared" si="9"/>
        <v/>
      </c>
      <c r="AE8" s="432" t="str">
        <f t="shared" si="10"/>
        <v/>
      </c>
      <c r="AF8" s="432" t="str">
        <f t="shared" si="11"/>
        <v/>
      </c>
      <c r="AG8" s="432" t="str">
        <f t="shared" si="12"/>
        <v/>
      </c>
      <c r="AH8" s="432" t="str">
        <f t="shared" si="13"/>
        <v/>
      </c>
      <c r="AI8" s="432" t="str">
        <f t="shared" si="14"/>
        <v/>
      </c>
      <c r="AJ8" s="432" t="str">
        <f t="shared" si="15"/>
        <v/>
      </c>
      <c r="AK8" s="432" t="str">
        <f t="shared" si="16"/>
        <v/>
      </c>
    </row>
    <row r="9" spans="1:37" ht="18.75" customHeight="1" x14ac:dyDescent="0.15">
      <c r="A9" s="64" t="s">
        <v>397</v>
      </c>
      <c r="B9" s="299">
        <f t="shared" si="17"/>
        <v>6</v>
      </c>
      <c r="C9" s="313">
        <v>0</v>
      </c>
      <c r="D9" s="313">
        <v>2</v>
      </c>
      <c r="E9" s="313">
        <v>1</v>
      </c>
      <c r="F9" s="313">
        <v>2</v>
      </c>
      <c r="G9" s="313">
        <v>1</v>
      </c>
      <c r="H9" s="313">
        <v>0</v>
      </c>
      <c r="I9" s="313">
        <v>0</v>
      </c>
      <c r="J9" s="52">
        <v>0</v>
      </c>
      <c r="K9" s="298">
        <f t="shared" si="18"/>
        <v>575</v>
      </c>
      <c r="L9" s="313">
        <v>0</v>
      </c>
      <c r="M9" s="313">
        <v>32</v>
      </c>
      <c r="N9" s="313">
        <v>50</v>
      </c>
      <c r="O9" s="313">
        <v>263</v>
      </c>
      <c r="P9" s="313">
        <v>230</v>
      </c>
      <c r="Q9" s="313">
        <v>0</v>
      </c>
      <c r="R9" s="313">
        <v>0</v>
      </c>
      <c r="S9" s="54">
        <v>0</v>
      </c>
      <c r="U9" s="432" t="str">
        <f t="shared" si="1"/>
        <v/>
      </c>
      <c r="V9" s="432" t="str">
        <f t="shared" si="2"/>
        <v/>
      </c>
      <c r="W9" s="432" t="str">
        <f t="shared" si="3"/>
        <v/>
      </c>
      <c r="X9" s="432" t="str">
        <f t="shared" si="4"/>
        <v/>
      </c>
      <c r="Y9" s="432" t="str">
        <f t="shared" si="5"/>
        <v/>
      </c>
      <c r="Z9" s="432" t="str">
        <f t="shared" si="6"/>
        <v/>
      </c>
      <c r="AA9" s="432" t="str">
        <f t="shared" si="7"/>
        <v/>
      </c>
      <c r="AB9" s="432" t="str">
        <f t="shared" si="8"/>
        <v/>
      </c>
      <c r="AD9" s="432" t="str">
        <f t="shared" si="9"/>
        <v/>
      </c>
      <c r="AE9" s="432" t="str">
        <f t="shared" si="10"/>
        <v/>
      </c>
      <c r="AF9" s="432" t="str">
        <f t="shared" si="11"/>
        <v/>
      </c>
      <c r="AG9" s="432" t="str">
        <f t="shared" si="12"/>
        <v/>
      </c>
      <c r="AH9" s="432" t="str">
        <f t="shared" si="13"/>
        <v/>
      </c>
      <c r="AI9" s="432" t="str">
        <f t="shared" si="14"/>
        <v/>
      </c>
      <c r="AJ9" s="432" t="str">
        <f t="shared" si="15"/>
        <v/>
      </c>
      <c r="AK9" s="432" t="str">
        <f t="shared" si="16"/>
        <v/>
      </c>
    </row>
    <row r="10" spans="1:37" ht="18.75" customHeight="1" x14ac:dyDescent="0.15">
      <c r="A10" s="64" t="s">
        <v>398</v>
      </c>
      <c r="B10" s="299">
        <f t="shared" si="17"/>
        <v>20</v>
      </c>
      <c r="C10" s="313">
        <v>1</v>
      </c>
      <c r="D10" s="313">
        <v>7</v>
      </c>
      <c r="E10" s="313">
        <v>8</v>
      </c>
      <c r="F10" s="313">
        <v>1</v>
      </c>
      <c r="G10" s="313">
        <v>0</v>
      </c>
      <c r="H10" s="313">
        <v>2</v>
      </c>
      <c r="I10" s="313">
        <v>1</v>
      </c>
      <c r="J10" s="52">
        <v>0</v>
      </c>
      <c r="K10" s="298">
        <f t="shared" si="18"/>
        <v>2020</v>
      </c>
      <c r="L10" s="313">
        <v>7</v>
      </c>
      <c r="M10" s="313">
        <v>183</v>
      </c>
      <c r="N10" s="313">
        <v>535</v>
      </c>
      <c r="O10" s="313">
        <v>100</v>
      </c>
      <c r="P10" s="313">
        <v>0</v>
      </c>
      <c r="Q10" s="313">
        <v>695</v>
      </c>
      <c r="R10" s="313">
        <v>500</v>
      </c>
      <c r="S10" s="54">
        <v>0</v>
      </c>
      <c r="U10" s="432" t="str">
        <f t="shared" si="1"/>
        <v/>
      </c>
      <c r="V10" s="432" t="str">
        <f t="shared" si="2"/>
        <v/>
      </c>
      <c r="W10" s="432" t="str">
        <f t="shared" si="3"/>
        <v/>
      </c>
      <c r="X10" s="432" t="str">
        <f t="shared" si="4"/>
        <v/>
      </c>
      <c r="Y10" s="432" t="str">
        <f t="shared" si="5"/>
        <v/>
      </c>
      <c r="Z10" s="432" t="str">
        <f t="shared" si="6"/>
        <v/>
      </c>
      <c r="AA10" s="432" t="str">
        <f t="shared" si="7"/>
        <v/>
      </c>
      <c r="AB10" s="432" t="str">
        <f t="shared" si="8"/>
        <v/>
      </c>
      <c r="AD10" s="432" t="str">
        <f t="shared" si="9"/>
        <v/>
      </c>
      <c r="AE10" s="432" t="str">
        <f t="shared" si="10"/>
        <v/>
      </c>
      <c r="AF10" s="432" t="str">
        <f t="shared" si="11"/>
        <v/>
      </c>
      <c r="AG10" s="432" t="str">
        <f t="shared" si="12"/>
        <v/>
      </c>
      <c r="AH10" s="432" t="str">
        <f t="shared" si="13"/>
        <v/>
      </c>
      <c r="AI10" s="432" t="str">
        <f t="shared" si="14"/>
        <v/>
      </c>
      <c r="AJ10" s="432" t="str">
        <f t="shared" si="15"/>
        <v/>
      </c>
      <c r="AK10" s="432" t="str">
        <f t="shared" si="16"/>
        <v/>
      </c>
    </row>
    <row r="11" spans="1:37" ht="18.75" customHeight="1" x14ac:dyDescent="0.15">
      <c r="A11" s="64" t="s">
        <v>399</v>
      </c>
      <c r="B11" s="299">
        <f t="shared" si="17"/>
        <v>18</v>
      </c>
      <c r="C11" s="313">
        <v>2</v>
      </c>
      <c r="D11" s="313">
        <v>5</v>
      </c>
      <c r="E11" s="313">
        <v>4</v>
      </c>
      <c r="F11" s="313">
        <v>4</v>
      </c>
      <c r="G11" s="313">
        <v>2</v>
      </c>
      <c r="H11" s="313">
        <v>1</v>
      </c>
      <c r="I11" s="313">
        <v>0</v>
      </c>
      <c r="J11" s="52">
        <v>0</v>
      </c>
      <c r="K11" s="298">
        <f t="shared" si="18"/>
        <v>1793</v>
      </c>
      <c r="L11" s="313">
        <v>10</v>
      </c>
      <c r="M11" s="313">
        <v>157</v>
      </c>
      <c r="N11" s="313">
        <v>307</v>
      </c>
      <c r="O11" s="313">
        <v>491</v>
      </c>
      <c r="P11" s="313">
        <v>448</v>
      </c>
      <c r="Q11" s="313">
        <v>380</v>
      </c>
      <c r="R11" s="313">
        <v>0</v>
      </c>
      <c r="S11" s="54">
        <v>0</v>
      </c>
      <c r="U11" s="432" t="str">
        <f t="shared" si="1"/>
        <v/>
      </c>
      <c r="V11" s="432" t="str">
        <f t="shared" si="2"/>
        <v/>
      </c>
      <c r="W11" s="432" t="str">
        <f t="shared" si="3"/>
        <v/>
      </c>
      <c r="X11" s="432" t="str">
        <f t="shared" si="4"/>
        <v/>
      </c>
      <c r="Y11" s="432" t="str">
        <f t="shared" si="5"/>
        <v/>
      </c>
      <c r="Z11" s="432" t="str">
        <f t="shared" si="6"/>
        <v/>
      </c>
      <c r="AA11" s="432" t="str">
        <f t="shared" si="7"/>
        <v/>
      </c>
      <c r="AB11" s="432" t="str">
        <f t="shared" si="8"/>
        <v/>
      </c>
      <c r="AD11" s="432" t="str">
        <f t="shared" si="9"/>
        <v/>
      </c>
      <c r="AE11" s="432" t="str">
        <f t="shared" si="10"/>
        <v/>
      </c>
      <c r="AF11" s="432" t="str">
        <f t="shared" si="11"/>
        <v/>
      </c>
      <c r="AG11" s="432" t="str">
        <f t="shared" si="12"/>
        <v/>
      </c>
      <c r="AH11" s="432" t="str">
        <f t="shared" si="13"/>
        <v/>
      </c>
      <c r="AI11" s="432" t="str">
        <f t="shared" si="14"/>
        <v/>
      </c>
      <c r="AJ11" s="432" t="str">
        <f t="shared" si="15"/>
        <v/>
      </c>
      <c r="AK11" s="432" t="str">
        <f t="shared" si="16"/>
        <v/>
      </c>
    </row>
    <row r="12" spans="1:37" ht="18.75" customHeight="1" x14ac:dyDescent="0.15">
      <c r="A12" s="64" t="s">
        <v>400</v>
      </c>
      <c r="B12" s="299">
        <f t="shared" si="17"/>
        <v>15</v>
      </c>
      <c r="C12" s="313">
        <v>5</v>
      </c>
      <c r="D12" s="313">
        <v>3</v>
      </c>
      <c r="E12" s="313">
        <v>3</v>
      </c>
      <c r="F12" s="313">
        <v>1</v>
      </c>
      <c r="G12" s="313">
        <v>1</v>
      </c>
      <c r="H12" s="313">
        <v>1</v>
      </c>
      <c r="I12" s="313">
        <v>0</v>
      </c>
      <c r="J12" s="52">
        <v>1</v>
      </c>
      <c r="K12" s="99">
        <f t="shared" si="18"/>
        <v>2445</v>
      </c>
      <c r="L12" s="313">
        <v>15</v>
      </c>
      <c r="M12" s="313">
        <v>80</v>
      </c>
      <c r="N12" s="313">
        <v>150</v>
      </c>
      <c r="O12" s="313">
        <v>150</v>
      </c>
      <c r="P12" s="313">
        <v>200</v>
      </c>
      <c r="Q12" s="313">
        <v>350</v>
      </c>
      <c r="R12" s="313">
        <v>0</v>
      </c>
      <c r="S12" s="54">
        <v>1500</v>
      </c>
      <c r="U12" s="432" t="str">
        <f t="shared" si="1"/>
        <v/>
      </c>
      <c r="V12" s="432" t="str">
        <f t="shared" si="2"/>
        <v/>
      </c>
      <c r="W12" s="432" t="str">
        <f t="shared" si="3"/>
        <v/>
      </c>
      <c r="X12" s="432" t="str">
        <f t="shared" si="4"/>
        <v/>
      </c>
      <c r="Y12" s="432" t="str">
        <f t="shared" si="5"/>
        <v/>
      </c>
      <c r="Z12" s="432" t="str">
        <f t="shared" si="6"/>
        <v/>
      </c>
      <c r="AA12" s="432" t="str">
        <f t="shared" si="7"/>
        <v/>
      </c>
      <c r="AB12" s="432" t="str">
        <f t="shared" si="8"/>
        <v/>
      </c>
      <c r="AD12" s="432" t="str">
        <f t="shared" si="9"/>
        <v/>
      </c>
      <c r="AE12" s="432" t="str">
        <f t="shared" si="10"/>
        <v/>
      </c>
      <c r="AF12" s="432" t="str">
        <f t="shared" si="11"/>
        <v/>
      </c>
      <c r="AG12" s="432" t="str">
        <f t="shared" si="12"/>
        <v/>
      </c>
      <c r="AH12" s="432" t="str">
        <f t="shared" si="13"/>
        <v/>
      </c>
      <c r="AI12" s="432" t="str">
        <f t="shared" si="14"/>
        <v/>
      </c>
      <c r="AJ12" s="432" t="str">
        <f t="shared" si="15"/>
        <v/>
      </c>
      <c r="AK12" s="432" t="str">
        <f t="shared" si="16"/>
        <v/>
      </c>
    </row>
    <row r="13" spans="1:37" ht="18.75" customHeight="1" x14ac:dyDescent="0.15">
      <c r="A13" s="64" t="s">
        <v>401</v>
      </c>
      <c r="B13" s="65">
        <f t="shared" si="17"/>
        <v>6</v>
      </c>
      <c r="C13" s="313">
        <v>0</v>
      </c>
      <c r="D13" s="313">
        <v>2</v>
      </c>
      <c r="E13" s="313">
        <v>3</v>
      </c>
      <c r="F13" s="313">
        <v>1</v>
      </c>
      <c r="G13" s="313">
        <v>0</v>
      </c>
      <c r="H13" s="313">
        <v>0</v>
      </c>
      <c r="I13" s="313">
        <v>0</v>
      </c>
      <c r="J13" s="52">
        <v>0</v>
      </c>
      <c r="K13" s="99">
        <f t="shared" si="18"/>
        <v>362</v>
      </c>
      <c r="L13" s="313">
        <v>0</v>
      </c>
      <c r="M13" s="313">
        <v>70</v>
      </c>
      <c r="N13" s="313">
        <v>192</v>
      </c>
      <c r="O13" s="313">
        <v>100</v>
      </c>
      <c r="P13" s="313">
        <v>0</v>
      </c>
      <c r="Q13" s="313">
        <v>0</v>
      </c>
      <c r="R13" s="313">
        <v>0</v>
      </c>
      <c r="S13" s="54">
        <v>0</v>
      </c>
      <c r="U13" s="432" t="str">
        <f t="shared" si="1"/>
        <v/>
      </c>
      <c r="V13" s="432" t="str">
        <f t="shared" si="2"/>
        <v/>
      </c>
      <c r="W13" s="432" t="str">
        <f t="shared" si="3"/>
        <v/>
      </c>
      <c r="X13" s="432" t="str">
        <f t="shared" si="4"/>
        <v/>
      </c>
      <c r="Y13" s="432" t="str">
        <f t="shared" si="5"/>
        <v/>
      </c>
      <c r="Z13" s="432" t="str">
        <f t="shared" si="6"/>
        <v/>
      </c>
      <c r="AA13" s="432" t="str">
        <f t="shared" si="7"/>
        <v/>
      </c>
      <c r="AB13" s="432" t="str">
        <f t="shared" si="8"/>
        <v/>
      </c>
      <c r="AD13" s="432" t="str">
        <f t="shared" si="9"/>
        <v/>
      </c>
      <c r="AE13" s="432" t="str">
        <f t="shared" si="10"/>
        <v/>
      </c>
      <c r="AF13" s="432" t="str">
        <f t="shared" si="11"/>
        <v/>
      </c>
      <c r="AG13" s="432" t="str">
        <f t="shared" si="12"/>
        <v/>
      </c>
      <c r="AH13" s="432" t="str">
        <f t="shared" si="13"/>
        <v/>
      </c>
      <c r="AI13" s="432" t="str">
        <f t="shared" si="14"/>
        <v/>
      </c>
      <c r="AJ13" s="432" t="str">
        <f t="shared" si="15"/>
        <v/>
      </c>
      <c r="AK13" s="432" t="str">
        <f t="shared" si="16"/>
        <v/>
      </c>
    </row>
    <row r="14" spans="1:37" ht="18.75" customHeight="1" x14ac:dyDescent="0.15">
      <c r="A14" s="64" t="s">
        <v>402</v>
      </c>
      <c r="B14" s="65">
        <f t="shared" si="17"/>
        <v>9</v>
      </c>
      <c r="C14" s="313">
        <v>0</v>
      </c>
      <c r="D14" s="313">
        <v>3</v>
      </c>
      <c r="E14" s="313">
        <v>4</v>
      </c>
      <c r="F14" s="313">
        <v>2</v>
      </c>
      <c r="G14" s="313">
        <v>0</v>
      </c>
      <c r="H14" s="313">
        <v>0</v>
      </c>
      <c r="I14" s="313">
        <v>0</v>
      </c>
      <c r="J14" s="52">
        <v>0</v>
      </c>
      <c r="K14" s="99">
        <f t="shared" si="18"/>
        <v>734</v>
      </c>
      <c r="L14" s="313">
        <v>0</v>
      </c>
      <c r="M14" s="313">
        <v>106</v>
      </c>
      <c r="N14" s="313">
        <v>318</v>
      </c>
      <c r="O14" s="313">
        <v>310</v>
      </c>
      <c r="P14" s="313">
        <v>0</v>
      </c>
      <c r="Q14" s="313">
        <v>0</v>
      </c>
      <c r="R14" s="313">
        <v>0</v>
      </c>
      <c r="S14" s="54">
        <v>0</v>
      </c>
      <c r="U14" s="432" t="str">
        <f t="shared" si="1"/>
        <v/>
      </c>
      <c r="V14" s="432" t="str">
        <f t="shared" si="2"/>
        <v/>
      </c>
      <c r="W14" s="432" t="str">
        <f t="shared" si="3"/>
        <v/>
      </c>
      <c r="X14" s="432" t="str">
        <f t="shared" si="4"/>
        <v/>
      </c>
      <c r="Y14" s="432" t="str">
        <f t="shared" si="5"/>
        <v/>
      </c>
      <c r="Z14" s="432" t="str">
        <f t="shared" si="6"/>
        <v/>
      </c>
      <c r="AA14" s="432" t="str">
        <f t="shared" si="7"/>
        <v/>
      </c>
      <c r="AB14" s="432" t="str">
        <f t="shared" si="8"/>
        <v/>
      </c>
      <c r="AD14" s="432" t="str">
        <f t="shared" si="9"/>
        <v/>
      </c>
      <c r="AE14" s="432" t="str">
        <f t="shared" si="10"/>
        <v/>
      </c>
      <c r="AF14" s="432" t="str">
        <f t="shared" si="11"/>
        <v/>
      </c>
      <c r="AG14" s="432" t="str">
        <f t="shared" si="12"/>
        <v/>
      </c>
      <c r="AH14" s="432" t="str">
        <f t="shared" si="13"/>
        <v/>
      </c>
      <c r="AI14" s="432" t="str">
        <f t="shared" si="14"/>
        <v/>
      </c>
      <c r="AJ14" s="432" t="str">
        <f t="shared" si="15"/>
        <v/>
      </c>
      <c r="AK14" s="432" t="str">
        <f t="shared" si="16"/>
        <v/>
      </c>
    </row>
    <row r="15" spans="1:37" ht="18.75" customHeight="1" x14ac:dyDescent="0.15">
      <c r="A15" s="64" t="s">
        <v>403</v>
      </c>
      <c r="B15" s="299">
        <f t="shared" si="17"/>
        <v>11</v>
      </c>
      <c r="C15" s="313">
        <v>3</v>
      </c>
      <c r="D15" s="313">
        <v>5</v>
      </c>
      <c r="E15" s="313">
        <v>3</v>
      </c>
      <c r="F15" s="313">
        <v>0</v>
      </c>
      <c r="G15" s="313">
        <v>0</v>
      </c>
      <c r="H15" s="313">
        <v>0</v>
      </c>
      <c r="I15" s="313">
        <v>0</v>
      </c>
      <c r="J15" s="52">
        <v>0</v>
      </c>
      <c r="K15" s="99">
        <f t="shared" si="18"/>
        <v>388</v>
      </c>
      <c r="L15" s="313">
        <v>11</v>
      </c>
      <c r="M15" s="313">
        <v>154</v>
      </c>
      <c r="N15" s="313">
        <v>223</v>
      </c>
      <c r="O15" s="313">
        <v>0</v>
      </c>
      <c r="P15" s="313">
        <v>0</v>
      </c>
      <c r="Q15" s="313">
        <v>0</v>
      </c>
      <c r="R15" s="313">
        <v>0</v>
      </c>
      <c r="S15" s="54">
        <v>0</v>
      </c>
      <c r="U15" s="432" t="str">
        <f t="shared" si="1"/>
        <v/>
      </c>
      <c r="V15" s="432" t="str">
        <f t="shared" si="2"/>
        <v/>
      </c>
      <c r="W15" s="432" t="str">
        <f t="shared" si="3"/>
        <v/>
      </c>
      <c r="X15" s="432" t="str">
        <f t="shared" si="4"/>
        <v/>
      </c>
      <c r="Y15" s="432" t="str">
        <f t="shared" si="5"/>
        <v/>
      </c>
      <c r="Z15" s="432" t="str">
        <f t="shared" si="6"/>
        <v/>
      </c>
      <c r="AA15" s="432" t="str">
        <f t="shared" si="7"/>
        <v/>
      </c>
      <c r="AB15" s="432" t="str">
        <f t="shared" si="8"/>
        <v/>
      </c>
      <c r="AD15" s="432" t="str">
        <f t="shared" si="9"/>
        <v/>
      </c>
      <c r="AE15" s="432" t="str">
        <f t="shared" si="10"/>
        <v/>
      </c>
      <c r="AF15" s="432" t="str">
        <f t="shared" si="11"/>
        <v/>
      </c>
      <c r="AG15" s="432" t="str">
        <f t="shared" si="12"/>
        <v/>
      </c>
      <c r="AH15" s="432" t="str">
        <f t="shared" si="13"/>
        <v/>
      </c>
      <c r="AI15" s="432" t="str">
        <f t="shared" si="14"/>
        <v/>
      </c>
      <c r="AJ15" s="432" t="str">
        <f t="shared" si="15"/>
        <v/>
      </c>
      <c r="AK15" s="432" t="str">
        <f t="shared" si="16"/>
        <v/>
      </c>
    </row>
    <row r="16" spans="1:37" ht="18.75" customHeight="1" x14ac:dyDescent="0.15">
      <c r="A16" s="64" t="s">
        <v>404</v>
      </c>
      <c r="B16" s="299">
        <f t="shared" si="17"/>
        <v>8</v>
      </c>
      <c r="C16" s="313">
        <v>0</v>
      </c>
      <c r="D16" s="313">
        <v>3</v>
      </c>
      <c r="E16" s="313">
        <v>3</v>
      </c>
      <c r="F16" s="313">
        <v>1</v>
      </c>
      <c r="G16" s="313">
        <v>0</v>
      </c>
      <c r="H16" s="313">
        <v>1</v>
      </c>
      <c r="I16" s="313">
        <v>0</v>
      </c>
      <c r="J16" s="52">
        <v>0</v>
      </c>
      <c r="K16" s="99">
        <f t="shared" si="18"/>
        <v>734</v>
      </c>
      <c r="L16" s="313">
        <v>0</v>
      </c>
      <c r="M16" s="313">
        <v>90</v>
      </c>
      <c r="N16" s="313">
        <v>234</v>
      </c>
      <c r="O16" s="313">
        <v>110</v>
      </c>
      <c r="P16" s="313">
        <v>0</v>
      </c>
      <c r="Q16" s="313">
        <v>300</v>
      </c>
      <c r="R16" s="313">
        <v>0</v>
      </c>
      <c r="S16" s="54">
        <v>0</v>
      </c>
      <c r="U16" s="432" t="str">
        <f t="shared" si="1"/>
        <v/>
      </c>
      <c r="V16" s="432" t="str">
        <f t="shared" si="2"/>
        <v/>
      </c>
      <c r="W16" s="432" t="str">
        <f t="shared" si="3"/>
        <v/>
      </c>
      <c r="X16" s="432" t="str">
        <f t="shared" si="4"/>
        <v/>
      </c>
      <c r="Y16" s="432" t="str">
        <f t="shared" si="5"/>
        <v/>
      </c>
      <c r="Z16" s="432" t="str">
        <f t="shared" si="6"/>
        <v/>
      </c>
      <c r="AA16" s="432" t="str">
        <f t="shared" si="7"/>
        <v/>
      </c>
      <c r="AB16" s="432" t="str">
        <f t="shared" si="8"/>
        <v/>
      </c>
      <c r="AD16" s="432" t="str">
        <f t="shared" si="9"/>
        <v/>
      </c>
      <c r="AE16" s="432" t="str">
        <f t="shared" si="10"/>
        <v/>
      </c>
      <c r="AF16" s="432" t="str">
        <f t="shared" si="11"/>
        <v/>
      </c>
      <c r="AG16" s="432" t="str">
        <f t="shared" si="12"/>
        <v/>
      </c>
      <c r="AH16" s="432" t="str">
        <f t="shared" si="13"/>
        <v/>
      </c>
      <c r="AI16" s="432" t="str">
        <f t="shared" si="14"/>
        <v/>
      </c>
      <c r="AJ16" s="432" t="str">
        <f t="shared" si="15"/>
        <v/>
      </c>
      <c r="AK16" s="432" t="str">
        <f t="shared" si="16"/>
        <v/>
      </c>
    </row>
    <row r="17" spans="1:37" ht="18.75" customHeight="1" x14ac:dyDescent="0.15">
      <c r="A17" s="64" t="s">
        <v>405</v>
      </c>
      <c r="B17" s="299">
        <f t="shared" si="17"/>
        <v>14</v>
      </c>
      <c r="C17" s="313">
        <v>2</v>
      </c>
      <c r="D17" s="313">
        <v>4</v>
      </c>
      <c r="E17" s="313">
        <v>3</v>
      </c>
      <c r="F17" s="313">
        <v>4</v>
      </c>
      <c r="G17" s="313">
        <v>1</v>
      </c>
      <c r="H17" s="313">
        <v>0</v>
      </c>
      <c r="I17" s="313">
        <v>0</v>
      </c>
      <c r="J17" s="52">
        <v>0</v>
      </c>
      <c r="K17" s="99">
        <f t="shared" si="18"/>
        <v>1094</v>
      </c>
      <c r="L17" s="313">
        <v>7</v>
      </c>
      <c r="M17" s="313">
        <v>107</v>
      </c>
      <c r="N17" s="313">
        <v>215</v>
      </c>
      <c r="O17" s="313">
        <v>485</v>
      </c>
      <c r="P17" s="313">
        <v>280</v>
      </c>
      <c r="Q17" s="313">
        <v>0</v>
      </c>
      <c r="R17" s="313">
        <v>0</v>
      </c>
      <c r="S17" s="54">
        <v>0</v>
      </c>
      <c r="U17" s="432" t="str">
        <f t="shared" si="1"/>
        <v/>
      </c>
      <c r="V17" s="432" t="str">
        <f t="shared" si="2"/>
        <v/>
      </c>
      <c r="W17" s="432" t="str">
        <f t="shared" si="3"/>
        <v/>
      </c>
      <c r="X17" s="432" t="str">
        <f t="shared" si="4"/>
        <v/>
      </c>
      <c r="Y17" s="432" t="str">
        <f t="shared" si="5"/>
        <v/>
      </c>
      <c r="Z17" s="432" t="str">
        <f t="shared" si="6"/>
        <v/>
      </c>
      <c r="AA17" s="432" t="str">
        <f t="shared" si="7"/>
        <v/>
      </c>
      <c r="AB17" s="432" t="str">
        <f t="shared" si="8"/>
        <v/>
      </c>
      <c r="AD17" s="432" t="str">
        <f t="shared" si="9"/>
        <v/>
      </c>
      <c r="AE17" s="432" t="str">
        <f t="shared" si="10"/>
        <v/>
      </c>
      <c r="AF17" s="432" t="str">
        <f t="shared" si="11"/>
        <v/>
      </c>
      <c r="AG17" s="432" t="str">
        <f t="shared" si="12"/>
        <v/>
      </c>
      <c r="AH17" s="432" t="str">
        <f t="shared" si="13"/>
        <v/>
      </c>
      <c r="AI17" s="432" t="str">
        <f t="shared" si="14"/>
        <v/>
      </c>
      <c r="AJ17" s="432" t="str">
        <f t="shared" si="15"/>
        <v/>
      </c>
      <c r="AK17" s="432" t="str">
        <f t="shared" si="16"/>
        <v/>
      </c>
    </row>
    <row r="18" spans="1:37" ht="18.75" customHeight="1" x14ac:dyDescent="0.15">
      <c r="A18" s="64"/>
      <c r="B18" s="299">
        <f t="shared" si="17"/>
        <v>0</v>
      </c>
      <c r="C18" s="313"/>
      <c r="D18" s="313"/>
      <c r="E18" s="313"/>
      <c r="F18" s="313"/>
      <c r="G18" s="313"/>
      <c r="H18" s="313"/>
      <c r="I18" s="313"/>
      <c r="J18" s="52"/>
      <c r="K18" s="99">
        <f t="shared" si="18"/>
        <v>0</v>
      </c>
      <c r="L18" s="313"/>
      <c r="M18" s="313"/>
      <c r="N18" s="313"/>
      <c r="O18" s="313"/>
      <c r="P18" s="313"/>
      <c r="Q18" s="313"/>
      <c r="R18" s="313"/>
      <c r="S18" s="54"/>
      <c r="U18" s="432" t="str">
        <f t="shared" si="1"/>
        <v/>
      </c>
      <c r="V18" s="432" t="str">
        <f t="shared" si="2"/>
        <v/>
      </c>
      <c r="W18" s="432" t="str">
        <f t="shared" si="3"/>
        <v/>
      </c>
      <c r="X18" s="432" t="str">
        <f t="shared" si="4"/>
        <v/>
      </c>
      <c r="Y18" s="432" t="str">
        <f t="shared" si="5"/>
        <v/>
      </c>
      <c r="Z18" s="432" t="str">
        <f t="shared" si="6"/>
        <v/>
      </c>
      <c r="AA18" s="432" t="str">
        <f t="shared" si="7"/>
        <v/>
      </c>
      <c r="AB18" s="432" t="str">
        <f t="shared" si="8"/>
        <v/>
      </c>
      <c r="AD18" s="432" t="str">
        <f t="shared" si="9"/>
        <v/>
      </c>
      <c r="AE18" s="432" t="str">
        <f t="shared" si="10"/>
        <v/>
      </c>
      <c r="AF18" s="432" t="str">
        <f t="shared" si="11"/>
        <v/>
      </c>
      <c r="AG18" s="432" t="str">
        <f t="shared" si="12"/>
        <v/>
      </c>
      <c r="AH18" s="432" t="str">
        <f t="shared" si="13"/>
        <v/>
      </c>
      <c r="AI18" s="432" t="str">
        <f t="shared" si="14"/>
        <v/>
      </c>
      <c r="AJ18" s="432" t="str">
        <f t="shared" si="15"/>
        <v/>
      </c>
      <c r="AK18" s="432" t="str">
        <f t="shared" si="16"/>
        <v/>
      </c>
    </row>
    <row r="19" spans="1:37" ht="18.75" customHeight="1" x14ac:dyDescent="0.15">
      <c r="A19" s="64"/>
      <c r="B19" s="65">
        <f t="shared" si="17"/>
        <v>0</v>
      </c>
      <c r="C19" s="313"/>
      <c r="D19" s="313"/>
      <c r="E19" s="313"/>
      <c r="F19" s="313"/>
      <c r="G19" s="313"/>
      <c r="H19" s="313"/>
      <c r="I19" s="313"/>
      <c r="J19" s="52"/>
      <c r="K19" s="99">
        <f t="shared" si="18"/>
        <v>0</v>
      </c>
      <c r="L19" s="313"/>
      <c r="M19" s="313"/>
      <c r="N19" s="313"/>
      <c r="O19" s="313"/>
      <c r="P19" s="313"/>
      <c r="Q19" s="313"/>
      <c r="R19" s="313"/>
      <c r="S19" s="54"/>
      <c r="U19" s="432" t="str">
        <f t="shared" si="1"/>
        <v/>
      </c>
      <c r="V19" s="432" t="str">
        <f t="shared" si="2"/>
        <v/>
      </c>
      <c r="W19" s="432" t="str">
        <f t="shared" si="3"/>
        <v/>
      </c>
      <c r="X19" s="432" t="str">
        <f t="shared" si="4"/>
        <v/>
      </c>
      <c r="Y19" s="432" t="str">
        <f t="shared" si="5"/>
        <v/>
      </c>
      <c r="Z19" s="432" t="str">
        <f t="shared" si="6"/>
        <v/>
      </c>
      <c r="AA19" s="432" t="str">
        <f t="shared" si="7"/>
        <v/>
      </c>
      <c r="AB19" s="432" t="str">
        <f t="shared" si="8"/>
        <v/>
      </c>
      <c r="AD19" s="432" t="str">
        <f t="shared" si="9"/>
        <v/>
      </c>
      <c r="AE19" s="432" t="str">
        <f t="shared" si="10"/>
        <v/>
      </c>
      <c r="AF19" s="432" t="str">
        <f t="shared" si="11"/>
        <v/>
      </c>
      <c r="AG19" s="432" t="str">
        <f t="shared" si="12"/>
        <v/>
      </c>
      <c r="AH19" s="432" t="str">
        <f t="shared" si="13"/>
        <v/>
      </c>
      <c r="AI19" s="432" t="str">
        <f t="shared" si="14"/>
        <v/>
      </c>
      <c r="AJ19" s="432" t="str">
        <f t="shared" si="15"/>
        <v/>
      </c>
      <c r="AK19" s="432" t="str">
        <f t="shared" si="16"/>
        <v/>
      </c>
    </row>
    <row r="20" spans="1:37" ht="18.75" customHeight="1" x14ac:dyDescent="0.15">
      <c r="A20" s="64"/>
      <c r="B20" s="299">
        <f t="shared" si="17"/>
        <v>0</v>
      </c>
      <c r="C20" s="313"/>
      <c r="D20" s="313"/>
      <c r="E20" s="313"/>
      <c r="F20" s="313"/>
      <c r="G20" s="313"/>
      <c r="H20" s="313"/>
      <c r="I20" s="313"/>
      <c r="J20" s="52"/>
      <c r="K20" s="99">
        <f t="shared" si="18"/>
        <v>0</v>
      </c>
      <c r="L20" s="313"/>
      <c r="M20" s="313"/>
      <c r="N20" s="313"/>
      <c r="O20" s="313"/>
      <c r="P20" s="313"/>
      <c r="Q20" s="313"/>
      <c r="R20" s="313"/>
      <c r="S20" s="54"/>
      <c r="U20" s="432" t="str">
        <f t="shared" si="1"/>
        <v/>
      </c>
      <c r="V20" s="432" t="str">
        <f t="shared" si="2"/>
        <v/>
      </c>
      <c r="W20" s="432" t="str">
        <f t="shared" si="3"/>
        <v/>
      </c>
      <c r="X20" s="432" t="str">
        <f t="shared" si="4"/>
        <v/>
      </c>
      <c r="Y20" s="432" t="str">
        <f t="shared" si="5"/>
        <v/>
      </c>
      <c r="Z20" s="432" t="str">
        <f t="shared" si="6"/>
        <v/>
      </c>
      <c r="AA20" s="432" t="str">
        <f t="shared" si="7"/>
        <v/>
      </c>
      <c r="AB20" s="432" t="str">
        <f t="shared" si="8"/>
        <v/>
      </c>
      <c r="AD20" s="432" t="str">
        <f t="shared" si="9"/>
        <v/>
      </c>
      <c r="AE20" s="432" t="str">
        <f t="shared" si="10"/>
        <v/>
      </c>
      <c r="AF20" s="432" t="str">
        <f t="shared" si="11"/>
        <v/>
      </c>
      <c r="AG20" s="432" t="str">
        <f t="shared" si="12"/>
        <v/>
      </c>
      <c r="AH20" s="432" t="str">
        <f t="shared" si="13"/>
        <v/>
      </c>
      <c r="AI20" s="432" t="str">
        <f t="shared" si="14"/>
        <v/>
      </c>
      <c r="AJ20" s="432" t="str">
        <f t="shared" si="15"/>
        <v/>
      </c>
      <c r="AK20" s="432" t="str">
        <f t="shared" si="16"/>
        <v/>
      </c>
    </row>
    <row r="21" spans="1:37" ht="18.75" customHeight="1" x14ac:dyDescent="0.15">
      <c r="A21" s="64"/>
      <c r="B21" s="299">
        <f t="shared" ref="B21:B36" si="19">SUM(C21:J21)</f>
        <v>0</v>
      </c>
      <c r="C21" s="313"/>
      <c r="D21" s="313"/>
      <c r="E21" s="313"/>
      <c r="F21" s="313"/>
      <c r="G21" s="313"/>
      <c r="H21" s="313"/>
      <c r="I21" s="313"/>
      <c r="J21" s="52"/>
      <c r="K21" s="99">
        <f t="shared" ref="K21:K36" si="20">SUM(L21:S21)</f>
        <v>0</v>
      </c>
      <c r="L21" s="313"/>
      <c r="M21" s="313"/>
      <c r="N21" s="313"/>
      <c r="O21" s="313"/>
      <c r="P21" s="313"/>
      <c r="Q21" s="313"/>
      <c r="R21" s="313"/>
      <c r="S21" s="54"/>
      <c r="U21" s="432" t="str">
        <f t="shared" ref="U21:U36" si="21">IF((C21*1)&lt;=L21,"","오류")</f>
        <v/>
      </c>
      <c r="V21" s="432" t="str">
        <f t="shared" ref="V21:V36" si="22">IF((D21*10)&lt;=M21,"","오류")</f>
        <v/>
      </c>
      <c r="W21" s="432" t="str">
        <f t="shared" ref="W21:W36" si="23">IF((E21*50)&lt;=N21,"","오류")</f>
        <v/>
      </c>
      <c r="X21" s="432" t="str">
        <f t="shared" ref="X21:X36" si="24">IF((F21*100)&lt;=O21,"","오류")</f>
        <v/>
      </c>
      <c r="Y21" s="432" t="str">
        <f t="shared" ref="Y21:Y36" si="25">IF((G21*200)&lt;=P21,"","오류")</f>
        <v/>
      </c>
      <c r="Z21" s="432" t="str">
        <f t="shared" ref="Z21:Z36" si="26">IF((H21*300)&lt;=Q21,"","오류")</f>
        <v/>
      </c>
      <c r="AA21" s="432" t="str">
        <f t="shared" ref="AA21:AA36" si="27">IF((I21*500)&lt;=R21,"","오류")</f>
        <v/>
      </c>
      <c r="AB21" s="432" t="str">
        <f t="shared" ref="AB21:AB36" si="28">IF((J21*1000)&lt;=S21,"","오류")</f>
        <v/>
      </c>
      <c r="AD21" s="432" t="str">
        <f t="shared" ref="AD21:AD36" si="29">IF((C21*9)&gt;=L21,"","오류")</f>
        <v/>
      </c>
      <c r="AE21" s="432" t="str">
        <f t="shared" ref="AE21:AE36" si="30">IF((D21*49)&gt;=M21,"","오류")</f>
        <v/>
      </c>
      <c r="AF21" s="432" t="str">
        <f t="shared" ref="AF21:AF36" si="31">IF((E21*99)&gt;=N21,"","오류")</f>
        <v/>
      </c>
      <c r="AG21" s="432" t="str">
        <f t="shared" ref="AG21:AG36" si="32">IF((F21*199)&gt;=O21,"","오류")</f>
        <v/>
      </c>
      <c r="AH21" s="432" t="str">
        <f t="shared" ref="AH21:AH36" si="33">IF((G21*299)&gt;=P21,"","오류")</f>
        <v/>
      </c>
      <c r="AI21" s="432" t="str">
        <f t="shared" ref="AI21:AI36" si="34">IF((H21*499)&gt;=Q21,"","오류")</f>
        <v/>
      </c>
      <c r="AJ21" s="432" t="str">
        <f t="shared" ref="AJ21:AJ36" si="35">IF((I21*999)&gt;=R21,"","오류")</f>
        <v/>
      </c>
      <c r="AK21" s="432" t="str">
        <f t="shared" ref="AK21:AK36" si="36">IF((J21*10000)&gt;=S21,"","오류")</f>
        <v/>
      </c>
    </row>
    <row r="22" spans="1:37" ht="18.75" customHeight="1" x14ac:dyDescent="0.15">
      <c r="A22" s="64"/>
      <c r="B22" s="299">
        <f t="shared" si="19"/>
        <v>0</v>
      </c>
      <c r="C22" s="313"/>
      <c r="D22" s="313"/>
      <c r="E22" s="313"/>
      <c r="F22" s="313"/>
      <c r="G22" s="313"/>
      <c r="H22" s="313"/>
      <c r="I22" s="313"/>
      <c r="J22" s="52"/>
      <c r="K22" s="99">
        <f t="shared" si="20"/>
        <v>0</v>
      </c>
      <c r="L22" s="313"/>
      <c r="M22" s="313"/>
      <c r="N22" s="313"/>
      <c r="O22" s="313"/>
      <c r="P22" s="313"/>
      <c r="Q22" s="313"/>
      <c r="R22" s="313"/>
      <c r="S22" s="54"/>
      <c r="U22" s="432" t="str">
        <f t="shared" si="21"/>
        <v/>
      </c>
      <c r="V22" s="432" t="str">
        <f t="shared" si="22"/>
        <v/>
      </c>
      <c r="W22" s="432" t="str">
        <f t="shared" si="23"/>
        <v/>
      </c>
      <c r="X22" s="432" t="str">
        <f t="shared" si="24"/>
        <v/>
      </c>
      <c r="Y22" s="432" t="str">
        <f t="shared" si="25"/>
        <v/>
      </c>
      <c r="Z22" s="432" t="str">
        <f t="shared" si="26"/>
        <v/>
      </c>
      <c r="AA22" s="432" t="str">
        <f t="shared" si="27"/>
        <v/>
      </c>
      <c r="AB22" s="432" t="str">
        <f t="shared" si="28"/>
        <v/>
      </c>
      <c r="AD22" s="432" t="str">
        <f t="shared" si="29"/>
        <v/>
      </c>
      <c r="AE22" s="432" t="str">
        <f t="shared" si="30"/>
        <v/>
      </c>
      <c r="AF22" s="432" t="str">
        <f t="shared" si="31"/>
        <v/>
      </c>
      <c r="AG22" s="432" t="str">
        <f t="shared" si="32"/>
        <v/>
      </c>
      <c r="AH22" s="432" t="str">
        <f t="shared" si="33"/>
        <v/>
      </c>
      <c r="AI22" s="432" t="str">
        <f t="shared" si="34"/>
        <v/>
      </c>
      <c r="AJ22" s="432" t="str">
        <f t="shared" si="35"/>
        <v/>
      </c>
      <c r="AK22" s="432" t="str">
        <f t="shared" si="36"/>
        <v/>
      </c>
    </row>
    <row r="23" spans="1:37" ht="18.75" customHeight="1" x14ac:dyDescent="0.15">
      <c r="A23" s="64"/>
      <c r="B23" s="299">
        <f t="shared" si="19"/>
        <v>0</v>
      </c>
      <c r="C23" s="313"/>
      <c r="D23" s="313"/>
      <c r="E23" s="313"/>
      <c r="F23" s="313"/>
      <c r="G23" s="313"/>
      <c r="H23" s="313"/>
      <c r="I23" s="313"/>
      <c r="J23" s="52"/>
      <c r="K23" s="99">
        <f t="shared" si="20"/>
        <v>0</v>
      </c>
      <c r="L23" s="313"/>
      <c r="M23" s="313"/>
      <c r="N23" s="313"/>
      <c r="O23" s="313"/>
      <c r="P23" s="313"/>
      <c r="Q23" s="313"/>
      <c r="R23" s="313"/>
      <c r="S23" s="54"/>
      <c r="U23" s="432" t="str">
        <f t="shared" si="21"/>
        <v/>
      </c>
      <c r="V23" s="432" t="str">
        <f t="shared" si="22"/>
        <v/>
      </c>
      <c r="W23" s="432" t="str">
        <f t="shared" si="23"/>
        <v/>
      </c>
      <c r="X23" s="432" t="str">
        <f t="shared" si="24"/>
        <v/>
      </c>
      <c r="Y23" s="432" t="str">
        <f t="shared" si="25"/>
        <v/>
      </c>
      <c r="Z23" s="432" t="str">
        <f t="shared" si="26"/>
        <v/>
      </c>
      <c r="AA23" s="432" t="str">
        <f t="shared" si="27"/>
        <v/>
      </c>
      <c r="AB23" s="432" t="str">
        <f t="shared" si="28"/>
        <v/>
      </c>
      <c r="AD23" s="432" t="str">
        <f t="shared" si="29"/>
        <v/>
      </c>
      <c r="AE23" s="432" t="str">
        <f t="shared" si="30"/>
        <v/>
      </c>
      <c r="AF23" s="432" t="str">
        <f t="shared" si="31"/>
        <v/>
      </c>
      <c r="AG23" s="432" t="str">
        <f t="shared" si="32"/>
        <v/>
      </c>
      <c r="AH23" s="432" t="str">
        <f t="shared" si="33"/>
        <v/>
      </c>
      <c r="AI23" s="432" t="str">
        <f t="shared" si="34"/>
        <v/>
      </c>
      <c r="AJ23" s="432" t="str">
        <f t="shared" si="35"/>
        <v/>
      </c>
      <c r="AK23" s="432" t="str">
        <f t="shared" si="36"/>
        <v/>
      </c>
    </row>
    <row r="24" spans="1:37" ht="18.75" customHeight="1" x14ac:dyDescent="0.15">
      <c r="A24" s="64"/>
      <c r="B24" s="299">
        <f t="shared" si="19"/>
        <v>0</v>
      </c>
      <c r="C24" s="313"/>
      <c r="D24" s="313"/>
      <c r="E24" s="313"/>
      <c r="F24" s="313"/>
      <c r="G24" s="313"/>
      <c r="H24" s="313"/>
      <c r="I24" s="313"/>
      <c r="J24" s="52"/>
      <c r="K24" s="99">
        <f t="shared" si="20"/>
        <v>0</v>
      </c>
      <c r="L24" s="313"/>
      <c r="M24" s="313"/>
      <c r="N24" s="313"/>
      <c r="O24" s="313"/>
      <c r="P24" s="313"/>
      <c r="Q24" s="313"/>
      <c r="R24" s="313"/>
      <c r="S24" s="54"/>
      <c r="U24" s="432" t="str">
        <f t="shared" si="21"/>
        <v/>
      </c>
      <c r="V24" s="432" t="str">
        <f t="shared" si="22"/>
        <v/>
      </c>
      <c r="W24" s="432" t="str">
        <f t="shared" si="23"/>
        <v/>
      </c>
      <c r="X24" s="432" t="str">
        <f t="shared" si="24"/>
        <v/>
      </c>
      <c r="Y24" s="432" t="str">
        <f t="shared" si="25"/>
        <v/>
      </c>
      <c r="Z24" s="432" t="str">
        <f t="shared" si="26"/>
        <v/>
      </c>
      <c r="AA24" s="432" t="str">
        <f t="shared" si="27"/>
        <v/>
      </c>
      <c r="AB24" s="432" t="str">
        <f t="shared" si="28"/>
        <v/>
      </c>
      <c r="AD24" s="432" t="str">
        <f t="shared" si="29"/>
        <v/>
      </c>
      <c r="AE24" s="432" t="str">
        <f t="shared" si="30"/>
        <v/>
      </c>
      <c r="AF24" s="432" t="str">
        <f t="shared" si="31"/>
        <v/>
      </c>
      <c r="AG24" s="432" t="str">
        <f t="shared" si="32"/>
        <v/>
      </c>
      <c r="AH24" s="432" t="str">
        <f t="shared" si="33"/>
        <v/>
      </c>
      <c r="AI24" s="432" t="str">
        <f t="shared" si="34"/>
        <v/>
      </c>
      <c r="AJ24" s="432" t="str">
        <f t="shared" si="35"/>
        <v/>
      </c>
      <c r="AK24" s="432" t="str">
        <f t="shared" si="36"/>
        <v/>
      </c>
    </row>
    <row r="25" spans="1:37" ht="18.75" customHeight="1" x14ac:dyDescent="0.15">
      <c r="A25" s="64"/>
      <c r="B25" s="299">
        <f t="shared" si="19"/>
        <v>0</v>
      </c>
      <c r="C25" s="313"/>
      <c r="D25" s="313"/>
      <c r="E25" s="313"/>
      <c r="F25" s="313"/>
      <c r="G25" s="313"/>
      <c r="H25" s="313"/>
      <c r="I25" s="313"/>
      <c r="J25" s="52"/>
      <c r="K25" s="99">
        <f t="shared" si="20"/>
        <v>0</v>
      </c>
      <c r="L25" s="313"/>
      <c r="M25" s="313"/>
      <c r="N25" s="313"/>
      <c r="O25" s="313"/>
      <c r="P25" s="313"/>
      <c r="Q25" s="313"/>
      <c r="R25" s="313"/>
      <c r="S25" s="54"/>
      <c r="U25" s="432" t="str">
        <f t="shared" si="21"/>
        <v/>
      </c>
      <c r="V25" s="432" t="str">
        <f t="shared" si="22"/>
        <v/>
      </c>
      <c r="W25" s="432" t="str">
        <f t="shared" si="23"/>
        <v/>
      </c>
      <c r="X25" s="432" t="str">
        <f t="shared" si="24"/>
        <v/>
      </c>
      <c r="Y25" s="432" t="str">
        <f t="shared" si="25"/>
        <v/>
      </c>
      <c r="Z25" s="432" t="str">
        <f t="shared" si="26"/>
        <v/>
      </c>
      <c r="AA25" s="432" t="str">
        <f t="shared" si="27"/>
        <v/>
      </c>
      <c r="AB25" s="432" t="str">
        <f t="shared" si="28"/>
        <v/>
      </c>
      <c r="AD25" s="432" t="str">
        <f t="shared" si="29"/>
        <v/>
      </c>
      <c r="AE25" s="432" t="str">
        <f t="shared" si="30"/>
        <v/>
      </c>
      <c r="AF25" s="432" t="str">
        <f t="shared" si="31"/>
        <v/>
      </c>
      <c r="AG25" s="432" t="str">
        <f t="shared" si="32"/>
        <v/>
      </c>
      <c r="AH25" s="432" t="str">
        <f t="shared" si="33"/>
        <v/>
      </c>
      <c r="AI25" s="432" t="str">
        <f t="shared" si="34"/>
        <v/>
      </c>
      <c r="AJ25" s="432" t="str">
        <f t="shared" si="35"/>
        <v/>
      </c>
      <c r="AK25" s="432" t="str">
        <f t="shared" si="36"/>
        <v/>
      </c>
    </row>
    <row r="26" spans="1:37" ht="18.75" customHeight="1" x14ac:dyDescent="0.15">
      <c r="A26" s="64"/>
      <c r="B26" s="299">
        <f t="shared" si="19"/>
        <v>0</v>
      </c>
      <c r="C26" s="313"/>
      <c r="D26" s="313"/>
      <c r="E26" s="313"/>
      <c r="F26" s="313"/>
      <c r="G26" s="313"/>
      <c r="H26" s="313"/>
      <c r="I26" s="313"/>
      <c r="J26" s="52"/>
      <c r="K26" s="99">
        <f t="shared" si="20"/>
        <v>0</v>
      </c>
      <c r="L26" s="313"/>
      <c r="M26" s="313"/>
      <c r="N26" s="313"/>
      <c r="O26" s="313"/>
      <c r="P26" s="313"/>
      <c r="Q26" s="313"/>
      <c r="R26" s="313"/>
      <c r="S26" s="54"/>
      <c r="U26" s="432" t="str">
        <f t="shared" si="21"/>
        <v/>
      </c>
      <c r="V26" s="432" t="str">
        <f t="shared" si="22"/>
        <v/>
      </c>
      <c r="W26" s="432" t="str">
        <f t="shared" si="23"/>
        <v/>
      </c>
      <c r="X26" s="432" t="str">
        <f t="shared" si="24"/>
        <v/>
      </c>
      <c r="Y26" s="432" t="str">
        <f t="shared" si="25"/>
        <v/>
      </c>
      <c r="Z26" s="432" t="str">
        <f t="shared" si="26"/>
        <v/>
      </c>
      <c r="AA26" s="432" t="str">
        <f t="shared" si="27"/>
        <v/>
      </c>
      <c r="AB26" s="432" t="str">
        <f t="shared" si="28"/>
        <v/>
      </c>
      <c r="AD26" s="432" t="str">
        <f t="shared" si="29"/>
        <v/>
      </c>
      <c r="AE26" s="432" t="str">
        <f t="shared" si="30"/>
        <v/>
      </c>
      <c r="AF26" s="432" t="str">
        <f t="shared" si="31"/>
        <v/>
      </c>
      <c r="AG26" s="432" t="str">
        <f t="shared" si="32"/>
        <v/>
      </c>
      <c r="AH26" s="432" t="str">
        <f t="shared" si="33"/>
        <v/>
      </c>
      <c r="AI26" s="432" t="str">
        <f t="shared" si="34"/>
        <v/>
      </c>
      <c r="AJ26" s="432" t="str">
        <f t="shared" si="35"/>
        <v/>
      </c>
      <c r="AK26" s="432" t="str">
        <f t="shared" si="36"/>
        <v/>
      </c>
    </row>
    <row r="27" spans="1:37" ht="18.75" customHeight="1" x14ac:dyDescent="0.15">
      <c r="A27" s="64"/>
      <c r="B27" s="299">
        <f t="shared" si="19"/>
        <v>0</v>
      </c>
      <c r="C27" s="313"/>
      <c r="D27" s="313"/>
      <c r="E27" s="313"/>
      <c r="F27" s="313"/>
      <c r="G27" s="313"/>
      <c r="H27" s="313"/>
      <c r="I27" s="313"/>
      <c r="J27" s="52"/>
      <c r="K27" s="99">
        <f t="shared" si="20"/>
        <v>0</v>
      </c>
      <c r="L27" s="313"/>
      <c r="M27" s="313"/>
      <c r="N27" s="313"/>
      <c r="O27" s="313"/>
      <c r="P27" s="313"/>
      <c r="Q27" s="313"/>
      <c r="R27" s="313"/>
      <c r="S27" s="54"/>
      <c r="U27" s="432" t="str">
        <f t="shared" si="21"/>
        <v/>
      </c>
      <c r="V27" s="432" t="str">
        <f t="shared" si="22"/>
        <v/>
      </c>
      <c r="W27" s="432" t="str">
        <f t="shared" si="23"/>
        <v/>
      </c>
      <c r="X27" s="432" t="str">
        <f t="shared" si="24"/>
        <v/>
      </c>
      <c r="Y27" s="432" t="str">
        <f t="shared" si="25"/>
        <v/>
      </c>
      <c r="Z27" s="432" t="str">
        <f t="shared" si="26"/>
        <v/>
      </c>
      <c r="AA27" s="432" t="str">
        <f t="shared" si="27"/>
        <v/>
      </c>
      <c r="AB27" s="432" t="str">
        <f t="shared" si="28"/>
        <v/>
      </c>
      <c r="AD27" s="432" t="str">
        <f t="shared" si="29"/>
        <v/>
      </c>
      <c r="AE27" s="432" t="str">
        <f t="shared" si="30"/>
        <v/>
      </c>
      <c r="AF27" s="432" t="str">
        <f t="shared" si="31"/>
        <v/>
      </c>
      <c r="AG27" s="432" t="str">
        <f t="shared" si="32"/>
        <v/>
      </c>
      <c r="AH27" s="432" t="str">
        <f t="shared" si="33"/>
        <v/>
      </c>
      <c r="AI27" s="432" t="str">
        <f t="shared" si="34"/>
        <v/>
      </c>
      <c r="AJ27" s="432" t="str">
        <f t="shared" si="35"/>
        <v/>
      </c>
      <c r="AK27" s="432" t="str">
        <f t="shared" si="36"/>
        <v/>
      </c>
    </row>
    <row r="28" spans="1:37" ht="18.75" customHeight="1" x14ac:dyDescent="0.15">
      <c r="A28" s="64"/>
      <c r="B28" s="299">
        <f t="shared" si="19"/>
        <v>0</v>
      </c>
      <c r="C28" s="313"/>
      <c r="D28" s="313"/>
      <c r="E28" s="313"/>
      <c r="F28" s="313"/>
      <c r="G28" s="313"/>
      <c r="H28" s="313"/>
      <c r="I28" s="313"/>
      <c r="J28" s="52"/>
      <c r="K28" s="99">
        <f t="shared" si="20"/>
        <v>0</v>
      </c>
      <c r="L28" s="313"/>
      <c r="M28" s="313"/>
      <c r="N28" s="313"/>
      <c r="O28" s="313"/>
      <c r="P28" s="313"/>
      <c r="Q28" s="313"/>
      <c r="R28" s="313"/>
      <c r="S28" s="54"/>
      <c r="U28" s="432" t="str">
        <f t="shared" si="21"/>
        <v/>
      </c>
      <c r="V28" s="432" t="str">
        <f t="shared" si="22"/>
        <v/>
      </c>
      <c r="W28" s="432" t="str">
        <f t="shared" si="23"/>
        <v/>
      </c>
      <c r="X28" s="432" t="str">
        <f t="shared" si="24"/>
        <v/>
      </c>
      <c r="Y28" s="432" t="str">
        <f t="shared" si="25"/>
        <v/>
      </c>
      <c r="Z28" s="432" t="str">
        <f t="shared" si="26"/>
        <v/>
      </c>
      <c r="AA28" s="432" t="str">
        <f t="shared" si="27"/>
        <v/>
      </c>
      <c r="AB28" s="432" t="str">
        <f t="shared" si="28"/>
        <v/>
      </c>
      <c r="AD28" s="432" t="str">
        <f t="shared" si="29"/>
        <v/>
      </c>
      <c r="AE28" s="432" t="str">
        <f t="shared" si="30"/>
        <v/>
      </c>
      <c r="AF28" s="432" t="str">
        <f t="shared" si="31"/>
        <v/>
      </c>
      <c r="AG28" s="432" t="str">
        <f t="shared" si="32"/>
        <v/>
      </c>
      <c r="AH28" s="432" t="str">
        <f t="shared" si="33"/>
        <v/>
      </c>
      <c r="AI28" s="432" t="str">
        <f t="shared" si="34"/>
        <v/>
      </c>
      <c r="AJ28" s="432" t="str">
        <f t="shared" si="35"/>
        <v/>
      </c>
      <c r="AK28" s="432" t="str">
        <f t="shared" si="36"/>
        <v/>
      </c>
    </row>
    <row r="29" spans="1:37" ht="18.75" customHeight="1" x14ac:dyDescent="0.15">
      <c r="A29" s="64"/>
      <c r="B29" s="299">
        <f t="shared" si="19"/>
        <v>0</v>
      </c>
      <c r="C29" s="313"/>
      <c r="D29" s="313"/>
      <c r="E29" s="313"/>
      <c r="F29" s="313"/>
      <c r="G29" s="313"/>
      <c r="H29" s="313"/>
      <c r="I29" s="313"/>
      <c r="J29" s="52"/>
      <c r="K29" s="99">
        <f t="shared" si="20"/>
        <v>0</v>
      </c>
      <c r="L29" s="313"/>
      <c r="M29" s="313"/>
      <c r="N29" s="313"/>
      <c r="O29" s="313"/>
      <c r="P29" s="313"/>
      <c r="Q29" s="313"/>
      <c r="R29" s="313"/>
      <c r="S29" s="54"/>
      <c r="U29" s="432" t="str">
        <f t="shared" si="21"/>
        <v/>
      </c>
      <c r="V29" s="432" t="str">
        <f t="shared" si="22"/>
        <v/>
      </c>
      <c r="W29" s="432" t="str">
        <f t="shared" si="23"/>
        <v/>
      </c>
      <c r="X29" s="432" t="str">
        <f t="shared" si="24"/>
        <v/>
      </c>
      <c r="Y29" s="432" t="str">
        <f t="shared" si="25"/>
        <v/>
      </c>
      <c r="Z29" s="432" t="str">
        <f t="shared" si="26"/>
        <v/>
      </c>
      <c r="AA29" s="432" t="str">
        <f t="shared" si="27"/>
        <v/>
      </c>
      <c r="AB29" s="432" t="str">
        <f t="shared" si="28"/>
        <v/>
      </c>
      <c r="AD29" s="432" t="str">
        <f t="shared" si="29"/>
        <v/>
      </c>
      <c r="AE29" s="432" t="str">
        <f t="shared" si="30"/>
        <v/>
      </c>
      <c r="AF29" s="432" t="str">
        <f t="shared" si="31"/>
        <v/>
      </c>
      <c r="AG29" s="432" t="str">
        <f t="shared" si="32"/>
        <v/>
      </c>
      <c r="AH29" s="432" t="str">
        <f t="shared" si="33"/>
        <v/>
      </c>
      <c r="AI29" s="432" t="str">
        <f t="shared" si="34"/>
        <v/>
      </c>
      <c r="AJ29" s="432" t="str">
        <f t="shared" si="35"/>
        <v/>
      </c>
      <c r="AK29" s="432" t="str">
        <f t="shared" si="36"/>
        <v/>
      </c>
    </row>
    <row r="30" spans="1:37" ht="18.75" customHeight="1" x14ac:dyDescent="0.15">
      <c r="A30" s="64"/>
      <c r="B30" s="299">
        <f t="shared" si="19"/>
        <v>0</v>
      </c>
      <c r="C30" s="313"/>
      <c r="D30" s="313"/>
      <c r="E30" s="313"/>
      <c r="F30" s="313"/>
      <c r="G30" s="313"/>
      <c r="H30" s="313"/>
      <c r="I30" s="313"/>
      <c r="J30" s="52"/>
      <c r="K30" s="99">
        <f t="shared" si="20"/>
        <v>0</v>
      </c>
      <c r="L30" s="313"/>
      <c r="M30" s="313"/>
      <c r="N30" s="313"/>
      <c r="O30" s="313"/>
      <c r="P30" s="313"/>
      <c r="Q30" s="313"/>
      <c r="R30" s="313"/>
      <c r="S30" s="54"/>
      <c r="U30" s="432" t="str">
        <f t="shared" si="21"/>
        <v/>
      </c>
      <c r="V30" s="432" t="str">
        <f t="shared" si="22"/>
        <v/>
      </c>
      <c r="W30" s="432" t="str">
        <f t="shared" si="23"/>
        <v/>
      </c>
      <c r="X30" s="432" t="str">
        <f t="shared" si="24"/>
        <v/>
      </c>
      <c r="Y30" s="432" t="str">
        <f t="shared" si="25"/>
        <v/>
      </c>
      <c r="Z30" s="432" t="str">
        <f t="shared" si="26"/>
        <v/>
      </c>
      <c r="AA30" s="432" t="str">
        <f t="shared" si="27"/>
        <v/>
      </c>
      <c r="AB30" s="432" t="str">
        <f t="shared" si="28"/>
        <v/>
      </c>
      <c r="AD30" s="432" t="str">
        <f t="shared" si="29"/>
        <v/>
      </c>
      <c r="AE30" s="432" t="str">
        <f t="shared" si="30"/>
        <v/>
      </c>
      <c r="AF30" s="432" t="str">
        <f t="shared" si="31"/>
        <v/>
      </c>
      <c r="AG30" s="432" t="str">
        <f t="shared" si="32"/>
        <v/>
      </c>
      <c r="AH30" s="432" t="str">
        <f t="shared" si="33"/>
        <v/>
      </c>
      <c r="AI30" s="432" t="str">
        <f t="shared" si="34"/>
        <v/>
      </c>
      <c r="AJ30" s="432" t="str">
        <f t="shared" si="35"/>
        <v/>
      </c>
      <c r="AK30" s="432" t="str">
        <f t="shared" si="36"/>
        <v/>
      </c>
    </row>
    <row r="31" spans="1:37" ht="18.75" customHeight="1" x14ac:dyDescent="0.15">
      <c r="A31" s="64"/>
      <c r="B31" s="299">
        <f t="shared" si="19"/>
        <v>0</v>
      </c>
      <c r="C31" s="313"/>
      <c r="D31" s="313"/>
      <c r="E31" s="313"/>
      <c r="F31" s="313"/>
      <c r="G31" s="313"/>
      <c r="H31" s="313"/>
      <c r="I31" s="313"/>
      <c r="J31" s="52"/>
      <c r="K31" s="99">
        <f t="shared" si="20"/>
        <v>0</v>
      </c>
      <c r="L31" s="313"/>
      <c r="M31" s="313"/>
      <c r="N31" s="313"/>
      <c r="O31" s="313"/>
      <c r="P31" s="313"/>
      <c r="Q31" s="313"/>
      <c r="R31" s="313"/>
      <c r="S31" s="54"/>
      <c r="U31" s="432" t="str">
        <f t="shared" si="21"/>
        <v/>
      </c>
      <c r="V31" s="432" t="str">
        <f t="shared" si="22"/>
        <v/>
      </c>
      <c r="W31" s="432" t="str">
        <f t="shared" si="23"/>
        <v/>
      </c>
      <c r="X31" s="432" t="str">
        <f t="shared" si="24"/>
        <v/>
      </c>
      <c r="Y31" s="432" t="str">
        <f t="shared" si="25"/>
        <v/>
      </c>
      <c r="Z31" s="432" t="str">
        <f t="shared" si="26"/>
        <v/>
      </c>
      <c r="AA31" s="432" t="str">
        <f t="shared" si="27"/>
        <v/>
      </c>
      <c r="AB31" s="432" t="str">
        <f t="shared" si="28"/>
        <v/>
      </c>
      <c r="AD31" s="432" t="str">
        <f t="shared" si="29"/>
        <v/>
      </c>
      <c r="AE31" s="432" t="str">
        <f t="shared" si="30"/>
        <v/>
      </c>
      <c r="AF31" s="432" t="str">
        <f t="shared" si="31"/>
        <v/>
      </c>
      <c r="AG31" s="432" t="str">
        <f t="shared" si="32"/>
        <v/>
      </c>
      <c r="AH31" s="432" t="str">
        <f t="shared" si="33"/>
        <v/>
      </c>
      <c r="AI31" s="432" t="str">
        <f t="shared" si="34"/>
        <v/>
      </c>
      <c r="AJ31" s="432" t="str">
        <f t="shared" si="35"/>
        <v/>
      </c>
      <c r="AK31" s="432" t="str">
        <f t="shared" si="36"/>
        <v/>
      </c>
    </row>
    <row r="32" spans="1:37" ht="18.75" customHeight="1" x14ac:dyDescent="0.15">
      <c r="A32" s="64"/>
      <c r="B32" s="299">
        <f t="shared" si="19"/>
        <v>0</v>
      </c>
      <c r="C32" s="313"/>
      <c r="D32" s="313"/>
      <c r="E32" s="313"/>
      <c r="F32" s="313"/>
      <c r="G32" s="313"/>
      <c r="H32" s="313"/>
      <c r="I32" s="313"/>
      <c r="J32" s="52"/>
      <c r="K32" s="99">
        <f t="shared" si="20"/>
        <v>0</v>
      </c>
      <c r="L32" s="313"/>
      <c r="M32" s="313"/>
      <c r="N32" s="313"/>
      <c r="O32" s="313"/>
      <c r="P32" s="313"/>
      <c r="Q32" s="313"/>
      <c r="R32" s="313"/>
      <c r="S32" s="54"/>
      <c r="U32" s="432" t="str">
        <f t="shared" si="21"/>
        <v/>
      </c>
      <c r="V32" s="432" t="str">
        <f t="shared" si="22"/>
        <v/>
      </c>
      <c r="W32" s="432" t="str">
        <f t="shared" si="23"/>
        <v/>
      </c>
      <c r="X32" s="432" t="str">
        <f t="shared" si="24"/>
        <v/>
      </c>
      <c r="Y32" s="432" t="str">
        <f t="shared" si="25"/>
        <v/>
      </c>
      <c r="Z32" s="432" t="str">
        <f t="shared" si="26"/>
        <v/>
      </c>
      <c r="AA32" s="432" t="str">
        <f t="shared" si="27"/>
        <v/>
      </c>
      <c r="AB32" s="432" t="str">
        <f t="shared" si="28"/>
        <v/>
      </c>
      <c r="AD32" s="432" t="str">
        <f t="shared" si="29"/>
        <v/>
      </c>
      <c r="AE32" s="432" t="str">
        <f t="shared" si="30"/>
        <v/>
      </c>
      <c r="AF32" s="432" t="str">
        <f t="shared" si="31"/>
        <v/>
      </c>
      <c r="AG32" s="432" t="str">
        <f t="shared" si="32"/>
        <v/>
      </c>
      <c r="AH32" s="432" t="str">
        <f t="shared" si="33"/>
        <v/>
      </c>
      <c r="AI32" s="432" t="str">
        <f t="shared" si="34"/>
        <v/>
      </c>
      <c r="AJ32" s="432" t="str">
        <f t="shared" si="35"/>
        <v/>
      </c>
      <c r="AK32" s="432" t="str">
        <f t="shared" si="36"/>
        <v/>
      </c>
    </row>
    <row r="33" spans="1:37" ht="18.75" customHeight="1" x14ac:dyDescent="0.15">
      <c r="A33" s="64"/>
      <c r="B33" s="299">
        <f t="shared" si="19"/>
        <v>0</v>
      </c>
      <c r="C33" s="313"/>
      <c r="D33" s="313"/>
      <c r="E33" s="313"/>
      <c r="F33" s="313"/>
      <c r="G33" s="313"/>
      <c r="H33" s="313"/>
      <c r="I33" s="313"/>
      <c r="J33" s="52"/>
      <c r="K33" s="99">
        <f t="shared" si="20"/>
        <v>0</v>
      </c>
      <c r="L33" s="313"/>
      <c r="M33" s="313"/>
      <c r="N33" s="313"/>
      <c r="O33" s="313"/>
      <c r="P33" s="313"/>
      <c r="Q33" s="313"/>
      <c r="R33" s="313"/>
      <c r="S33" s="54"/>
      <c r="U33" s="432" t="str">
        <f t="shared" si="21"/>
        <v/>
      </c>
      <c r="V33" s="432" t="str">
        <f t="shared" si="22"/>
        <v/>
      </c>
      <c r="W33" s="432" t="str">
        <f t="shared" si="23"/>
        <v/>
      </c>
      <c r="X33" s="432" t="str">
        <f t="shared" si="24"/>
        <v/>
      </c>
      <c r="Y33" s="432" t="str">
        <f t="shared" si="25"/>
        <v/>
      </c>
      <c r="Z33" s="432" t="str">
        <f t="shared" si="26"/>
        <v/>
      </c>
      <c r="AA33" s="432" t="str">
        <f t="shared" si="27"/>
        <v/>
      </c>
      <c r="AB33" s="432" t="str">
        <f t="shared" si="28"/>
        <v/>
      </c>
      <c r="AD33" s="432" t="str">
        <f t="shared" si="29"/>
        <v/>
      </c>
      <c r="AE33" s="432" t="str">
        <f t="shared" si="30"/>
        <v/>
      </c>
      <c r="AF33" s="432" t="str">
        <f t="shared" si="31"/>
        <v/>
      </c>
      <c r="AG33" s="432" t="str">
        <f t="shared" si="32"/>
        <v/>
      </c>
      <c r="AH33" s="432" t="str">
        <f t="shared" si="33"/>
        <v/>
      </c>
      <c r="AI33" s="432" t="str">
        <f t="shared" si="34"/>
        <v/>
      </c>
      <c r="AJ33" s="432" t="str">
        <f t="shared" si="35"/>
        <v/>
      </c>
      <c r="AK33" s="432" t="str">
        <f t="shared" si="36"/>
        <v/>
      </c>
    </row>
    <row r="34" spans="1:37" ht="18.75" customHeight="1" x14ac:dyDescent="0.15">
      <c r="A34" s="64"/>
      <c r="B34" s="299">
        <f t="shared" si="19"/>
        <v>0</v>
      </c>
      <c r="C34" s="313"/>
      <c r="D34" s="313"/>
      <c r="E34" s="313"/>
      <c r="F34" s="313"/>
      <c r="G34" s="313"/>
      <c r="H34" s="313"/>
      <c r="I34" s="313"/>
      <c r="J34" s="52"/>
      <c r="K34" s="99">
        <f t="shared" si="20"/>
        <v>0</v>
      </c>
      <c r="L34" s="313"/>
      <c r="M34" s="313"/>
      <c r="N34" s="313"/>
      <c r="O34" s="313"/>
      <c r="P34" s="313"/>
      <c r="Q34" s="313"/>
      <c r="R34" s="313"/>
      <c r="S34" s="54"/>
      <c r="U34" s="432" t="str">
        <f t="shared" si="21"/>
        <v/>
      </c>
      <c r="V34" s="432" t="str">
        <f t="shared" si="22"/>
        <v/>
      </c>
      <c r="W34" s="432" t="str">
        <f t="shared" si="23"/>
        <v/>
      </c>
      <c r="X34" s="432" t="str">
        <f t="shared" si="24"/>
        <v/>
      </c>
      <c r="Y34" s="432" t="str">
        <f t="shared" si="25"/>
        <v/>
      </c>
      <c r="Z34" s="432" t="str">
        <f t="shared" si="26"/>
        <v/>
      </c>
      <c r="AA34" s="432" t="str">
        <f t="shared" si="27"/>
        <v/>
      </c>
      <c r="AB34" s="432" t="str">
        <f t="shared" si="28"/>
        <v/>
      </c>
      <c r="AD34" s="432" t="str">
        <f t="shared" si="29"/>
        <v/>
      </c>
      <c r="AE34" s="432" t="str">
        <f t="shared" si="30"/>
        <v/>
      </c>
      <c r="AF34" s="432" t="str">
        <f t="shared" si="31"/>
        <v/>
      </c>
      <c r="AG34" s="432" t="str">
        <f t="shared" si="32"/>
        <v/>
      </c>
      <c r="AH34" s="432" t="str">
        <f t="shared" si="33"/>
        <v/>
      </c>
      <c r="AI34" s="432" t="str">
        <f t="shared" si="34"/>
        <v/>
      </c>
      <c r="AJ34" s="432" t="str">
        <f t="shared" si="35"/>
        <v/>
      </c>
      <c r="AK34" s="432" t="str">
        <f t="shared" si="36"/>
        <v/>
      </c>
    </row>
    <row r="35" spans="1:37" ht="18.75" customHeight="1" x14ac:dyDescent="0.15">
      <c r="A35" s="64"/>
      <c r="B35" s="299">
        <f t="shared" si="19"/>
        <v>0</v>
      </c>
      <c r="C35" s="313"/>
      <c r="D35" s="313"/>
      <c r="E35" s="313"/>
      <c r="F35" s="313"/>
      <c r="G35" s="313"/>
      <c r="H35" s="313"/>
      <c r="I35" s="313"/>
      <c r="J35" s="52"/>
      <c r="K35" s="99">
        <f t="shared" si="20"/>
        <v>0</v>
      </c>
      <c r="L35" s="313"/>
      <c r="M35" s="313"/>
      <c r="N35" s="313"/>
      <c r="O35" s="313"/>
      <c r="P35" s="313"/>
      <c r="Q35" s="313"/>
      <c r="R35" s="313"/>
      <c r="S35" s="54"/>
      <c r="U35" s="432" t="str">
        <f t="shared" si="21"/>
        <v/>
      </c>
      <c r="V35" s="432" t="str">
        <f t="shared" si="22"/>
        <v/>
      </c>
      <c r="W35" s="432" t="str">
        <f t="shared" si="23"/>
        <v/>
      </c>
      <c r="X35" s="432" t="str">
        <f t="shared" si="24"/>
        <v/>
      </c>
      <c r="Y35" s="432" t="str">
        <f t="shared" si="25"/>
        <v/>
      </c>
      <c r="Z35" s="432" t="str">
        <f t="shared" si="26"/>
        <v/>
      </c>
      <c r="AA35" s="432" t="str">
        <f t="shared" si="27"/>
        <v/>
      </c>
      <c r="AB35" s="432" t="str">
        <f t="shared" si="28"/>
        <v/>
      </c>
      <c r="AD35" s="432" t="str">
        <f t="shared" si="29"/>
        <v/>
      </c>
      <c r="AE35" s="432" t="str">
        <f t="shared" si="30"/>
        <v/>
      </c>
      <c r="AF35" s="432" t="str">
        <f t="shared" si="31"/>
        <v/>
      </c>
      <c r="AG35" s="432" t="str">
        <f t="shared" si="32"/>
        <v/>
      </c>
      <c r="AH35" s="432" t="str">
        <f t="shared" si="33"/>
        <v/>
      </c>
      <c r="AI35" s="432" t="str">
        <f t="shared" si="34"/>
        <v/>
      </c>
      <c r="AJ35" s="432" t="str">
        <f t="shared" si="35"/>
        <v/>
      </c>
      <c r="AK35" s="432" t="str">
        <f t="shared" si="36"/>
        <v/>
      </c>
    </row>
    <row r="36" spans="1:37" ht="18.75" customHeight="1" thickBot="1" x14ac:dyDescent="0.2">
      <c r="A36" s="66"/>
      <c r="B36" s="311">
        <f t="shared" si="19"/>
        <v>0</v>
      </c>
      <c r="C36" s="42"/>
      <c r="D36" s="42"/>
      <c r="E36" s="42"/>
      <c r="F36" s="42"/>
      <c r="G36" s="42"/>
      <c r="H36" s="42"/>
      <c r="I36" s="42"/>
      <c r="J36" s="56"/>
      <c r="K36" s="192">
        <f t="shared" si="20"/>
        <v>0</v>
      </c>
      <c r="L36" s="42"/>
      <c r="M36" s="42"/>
      <c r="N36" s="42"/>
      <c r="O36" s="42"/>
      <c r="P36" s="42"/>
      <c r="Q36" s="42"/>
      <c r="R36" s="42"/>
      <c r="S36" s="51"/>
      <c r="U36" s="432" t="str">
        <f t="shared" si="21"/>
        <v/>
      </c>
      <c r="V36" s="432" t="str">
        <f t="shared" si="22"/>
        <v/>
      </c>
      <c r="W36" s="432" t="str">
        <f t="shared" si="23"/>
        <v/>
      </c>
      <c r="X36" s="432" t="str">
        <f t="shared" si="24"/>
        <v/>
      </c>
      <c r="Y36" s="432" t="str">
        <f t="shared" si="25"/>
        <v/>
      </c>
      <c r="Z36" s="432" t="str">
        <f t="shared" si="26"/>
        <v/>
      </c>
      <c r="AA36" s="432" t="str">
        <f t="shared" si="27"/>
        <v/>
      </c>
      <c r="AB36" s="432" t="str">
        <f t="shared" si="28"/>
        <v/>
      </c>
      <c r="AD36" s="432" t="str">
        <f t="shared" si="29"/>
        <v/>
      </c>
      <c r="AE36" s="432" t="str">
        <f t="shared" si="30"/>
        <v/>
      </c>
      <c r="AF36" s="432" t="str">
        <f t="shared" si="31"/>
        <v/>
      </c>
      <c r="AG36" s="432" t="str">
        <f t="shared" si="32"/>
        <v/>
      </c>
      <c r="AH36" s="432" t="str">
        <f t="shared" si="33"/>
        <v/>
      </c>
      <c r="AI36" s="432" t="str">
        <f t="shared" si="34"/>
        <v/>
      </c>
      <c r="AJ36" s="432" t="str">
        <f t="shared" si="35"/>
        <v/>
      </c>
      <c r="AK36" s="432" t="str">
        <f t="shared" si="36"/>
        <v/>
      </c>
    </row>
    <row r="38" spans="1:37" ht="27" customHeight="1" thickBot="1" x14ac:dyDescent="0.2">
      <c r="A38" s="595" t="s">
        <v>71</v>
      </c>
      <c r="B38" s="595"/>
      <c r="C38" s="595"/>
      <c r="D38" s="595"/>
      <c r="E38" s="595"/>
      <c r="F38" s="595"/>
      <c r="G38" s="595"/>
      <c r="I38" s="628" t="s">
        <v>59</v>
      </c>
      <c r="J38" s="628"/>
      <c r="K38" s="62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37" ht="18.75" customHeight="1" x14ac:dyDescent="0.15">
      <c r="A39" s="552" t="s">
        <v>224</v>
      </c>
      <c r="B39" s="619" t="s">
        <v>259</v>
      </c>
      <c r="C39" s="619"/>
      <c r="D39" s="619"/>
      <c r="E39" s="619"/>
      <c r="F39" s="619"/>
      <c r="G39" s="620"/>
      <c r="H39" s="621" t="s">
        <v>18</v>
      </c>
      <c r="I39" s="622"/>
      <c r="J39" s="622"/>
      <c r="K39" s="623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37" ht="18.75" customHeight="1" x14ac:dyDescent="0.15">
      <c r="A40" s="582"/>
      <c r="B40" s="596" t="s">
        <v>243</v>
      </c>
      <c r="C40" s="596"/>
      <c r="D40" s="596" t="s">
        <v>76</v>
      </c>
      <c r="E40" s="596"/>
      <c r="F40" s="624" t="s">
        <v>261</v>
      </c>
      <c r="G40" s="625"/>
      <c r="H40" s="626" t="s">
        <v>75</v>
      </c>
      <c r="I40" s="624"/>
      <c r="J40" s="624" t="s">
        <v>80</v>
      </c>
      <c r="K40" s="627"/>
      <c r="L40" s="8"/>
      <c r="M40" s="8"/>
      <c r="N40" s="8"/>
      <c r="O40" s="8"/>
      <c r="P40" s="8"/>
      <c r="Q40" s="8"/>
      <c r="R40" s="8"/>
      <c r="S40" s="8"/>
      <c r="T40" s="8"/>
    </row>
    <row r="41" spans="1:37" ht="18.75" customHeight="1" thickBot="1" x14ac:dyDescent="0.2">
      <c r="A41" s="553"/>
      <c r="B41" s="327" t="s">
        <v>245</v>
      </c>
      <c r="C41" s="327" t="s">
        <v>246</v>
      </c>
      <c r="D41" s="327" t="s">
        <v>245</v>
      </c>
      <c r="E41" s="327" t="s">
        <v>246</v>
      </c>
      <c r="F41" s="474" t="s">
        <v>245</v>
      </c>
      <c r="G41" s="475" t="s">
        <v>246</v>
      </c>
      <c r="H41" s="477" t="s">
        <v>245</v>
      </c>
      <c r="I41" s="474" t="s">
        <v>246</v>
      </c>
      <c r="J41" s="474" t="s">
        <v>245</v>
      </c>
      <c r="K41" s="478" t="s">
        <v>246</v>
      </c>
      <c r="L41" s="8"/>
      <c r="M41" s="8"/>
      <c r="N41" s="8"/>
      <c r="O41" s="8"/>
      <c r="P41" s="8"/>
      <c r="Q41" s="8"/>
      <c r="R41" s="8"/>
      <c r="U41" s="432" t="s">
        <v>358</v>
      </c>
    </row>
    <row r="42" spans="1:37" ht="18.75" customHeight="1" thickTop="1" x14ac:dyDescent="0.15">
      <c r="A42" s="61" t="s">
        <v>243</v>
      </c>
      <c r="B42" s="62">
        <f t="shared" ref="B42:K42" si="37">SUM(B43:B72)</f>
        <v>142</v>
      </c>
      <c r="C42" s="62">
        <f t="shared" si="37"/>
        <v>13464</v>
      </c>
      <c r="D42" s="62">
        <f t="shared" si="37"/>
        <v>28</v>
      </c>
      <c r="E42" s="62">
        <f t="shared" si="37"/>
        <v>2536</v>
      </c>
      <c r="F42" s="476">
        <f t="shared" si="37"/>
        <v>114</v>
      </c>
      <c r="G42" s="476">
        <f t="shared" si="37"/>
        <v>10928</v>
      </c>
      <c r="H42" s="479">
        <f t="shared" si="37"/>
        <v>108</v>
      </c>
      <c r="I42" s="476">
        <f t="shared" si="37"/>
        <v>8448</v>
      </c>
      <c r="J42" s="476">
        <f t="shared" si="37"/>
        <v>6</v>
      </c>
      <c r="K42" s="480">
        <f t="shared" si="37"/>
        <v>2480</v>
      </c>
      <c r="L42" s="8"/>
      <c r="M42" s="8"/>
      <c r="N42" s="8"/>
      <c r="O42" s="8"/>
      <c r="P42" s="8"/>
      <c r="Q42" s="8"/>
      <c r="R42" s="8"/>
      <c r="U42" s="432" t="str">
        <f t="shared" ref="U42:U72" si="38">IF(B6=B42,"","오류")</f>
        <v/>
      </c>
      <c r="V42" s="432" t="str">
        <f t="shared" ref="V42:V72" si="39">IF(K6=C42,"","오류")</f>
        <v/>
      </c>
      <c r="W42" s="432" t="str">
        <f t="shared" ref="W42:W72" si="40">IF(F42=(H42+J42),"","오류")</f>
        <v/>
      </c>
      <c r="X42" s="432" t="str">
        <f t="shared" ref="X42:X72" si="41">IF(G42=(I42+K42),"","오류")</f>
        <v/>
      </c>
    </row>
    <row r="43" spans="1:37" ht="18.75" customHeight="1" x14ac:dyDescent="0.15">
      <c r="A43" s="64" t="s">
        <v>395</v>
      </c>
      <c r="B43" s="297">
        <f t="shared" ref="B43:B56" si="42">SUM(D43,F43)</f>
        <v>13</v>
      </c>
      <c r="C43" s="297">
        <f t="shared" ref="C43:C56" si="43">SUM(E43,G43)</f>
        <v>1650</v>
      </c>
      <c r="D43" s="312">
        <v>13</v>
      </c>
      <c r="E43" s="312">
        <v>1650</v>
      </c>
      <c r="F43" s="312">
        <v>0</v>
      </c>
      <c r="G43" s="43">
        <v>0</v>
      </c>
      <c r="H43" s="44">
        <v>0</v>
      </c>
      <c r="I43" s="312">
        <v>0</v>
      </c>
      <c r="J43" s="312">
        <v>0</v>
      </c>
      <c r="K43" s="314">
        <v>0</v>
      </c>
      <c r="L43" s="8"/>
      <c r="M43" s="8"/>
      <c r="N43" s="8"/>
      <c r="O43" s="8"/>
      <c r="P43" s="8"/>
      <c r="Q43" s="8"/>
      <c r="R43" s="171"/>
      <c r="U43" s="432" t="str">
        <f t="shared" si="38"/>
        <v/>
      </c>
      <c r="V43" s="432" t="str">
        <f t="shared" si="39"/>
        <v/>
      </c>
      <c r="W43" s="432" t="str">
        <f t="shared" si="40"/>
        <v/>
      </c>
      <c r="X43" s="432" t="str">
        <f t="shared" si="41"/>
        <v/>
      </c>
    </row>
    <row r="44" spans="1:37" ht="18.75" customHeight="1" x14ac:dyDescent="0.15">
      <c r="A44" s="64" t="s">
        <v>396</v>
      </c>
      <c r="B44" s="297">
        <f>SUM(D44,F44)</f>
        <v>22</v>
      </c>
      <c r="C44" s="297">
        <f t="shared" si="43"/>
        <v>1669</v>
      </c>
      <c r="D44" s="313">
        <v>2</v>
      </c>
      <c r="E44" s="313">
        <v>9</v>
      </c>
      <c r="F44" s="197">
        <v>20</v>
      </c>
      <c r="G44" s="315">
        <v>1660</v>
      </c>
      <c r="H44" s="198">
        <v>16</v>
      </c>
      <c r="I44" s="197">
        <v>1180</v>
      </c>
      <c r="J44" s="197">
        <v>4</v>
      </c>
      <c r="K44" s="54">
        <v>480</v>
      </c>
      <c r="L44" s="8"/>
      <c r="M44" s="8"/>
      <c r="N44" s="8"/>
      <c r="O44" s="8"/>
      <c r="P44" s="8"/>
      <c r="Q44" s="8"/>
      <c r="R44" s="171"/>
      <c r="U44" s="432" t="str">
        <f t="shared" si="38"/>
        <v/>
      </c>
      <c r="V44" s="432" t="str">
        <f t="shared" si="39"/>
        <v/>
      </c>
      <c r="W44" s="432" t="str">
        <f t="shared" si="40"/>
        <v/>
      </c>
      <c r="X44" s="432" t="str">
        <f t="shared" si="41"/>
        <v/>
      </c>
    </row>
    <row r="45" spans="1:37" ht="18.75" customHeight="1" x14ac:dyDescent="0.15">
      <c r="A45" s="64" t="s">
        <v>397</v>
      </c>
      <c r="B45" s="297">
        <f t="shared" si="42"/>
        <v>6</v>
      </c>
      <c r="C45" s="297">
        <f t="shared" si="43"/>
        <v>575</v>
      </c>
      <c r="D45" s="313">
        <v>5</v>
      </c>
      <c r="E45" s="313">
        <v>425</v>
      </c>
      <c r="F45" s="313">
        <v>1</v>
      </c>
      <c r="G45" s="52">
        <v>150</v>
      </c>
      <c r="H45" s="53">
        <v>1</v>
      </c>
      <c r="I45" s="313">
        <v>150</v>
      </c>
      <c r="J45" s="313">
        <v>0</v>
      </c>
      <c r="K45" s="54">
        <v>0</v>
      </c>
      <c r="L45" s="8"/>
      <c r="M45" s="8"/>
      <c r="N45" s="8"/>
      <c r="O45" s="8"/>
      <c r="P45" s="8"/>
      <c r="Q45" s="8"/>
      <c r="R45" s="171"/>
      <c r="U45" s="432" t="str">
        <f t="shared" si="38"/>
        <v/>
      </c>
      <c r="V45" s="432" t="str">
        <f t="shared" si="39"/>
        <v/>
      </c>
      <c r="W45" s="432" t="str">
        <f t="shared" si="40"/>
        <v/>
      </c>
      <c r="X45" s="432" t="str">
        <f t="shared" si="41"/>
        <v/>
      </c>
    </row>
    <row r="46" spans="1:37" ht="18.75" customHeight="1" x14ac:dyDescent="0.15">
      <c r="A46" s="64" t="s">
        <v>398</v>
      </c>
      <c r="B46" s="297">
        <f t="shared" ref="B46" si="44">SUM(D46,F46)</f>
        <v>20</v>
      </c>
      <c r="C46" s="297">
        <f t="shared" ref="C46" si="45">SUM(E46,G46)</f>
        <v>2020</v>
      </c>
      <c r="D46" s="313">
        <v>0</v>
      </c>
      <c r="E46" s="313">
        <v>0</v>
      </c>
      <c r="F46" s="313">
        <v>20</v>
      </c>
      <c r="G46" s="52">
        <v>2020</v>
      </c>
      <c r="H46" s="53">
        <v>19</v>
      </c>
      <c r="I46" s="313">
        <v>1520</v>
      </c>
      <c r="J46" s="313">
        <v>1</v>
      </c>
      <c r="K46" s="54">
        <v>500</v>
      </c>
      <c r="L46" s="8"/>
      <c r="M46" s="8"/>
      <c r="N46" s="8"/>
      <c r="O46" s="8"/>
      <c r="P46" s="8"/>
      <c r="Q46" s="8"/>
      <c r="R46" s="171"/>
      <c r="U46" s="432" t="str">
        <f t="shared" si="38"/>
        <v/>
      </c>
      <c r="V46" s="432" t="str">
        <f t="shared" si="39"/>
        <v/>
      </c>
      <c r="W46" s="432" t="str">
        <f t="shared" si="40"/>
        <v/>
      </c>
      <c r="X46" s="432" t="str">
        <f t="shared" si="41"/>
        <v/>
      </c>
    </row>
    <row r="47" spans="1:37" ht="18.75" customHeight="1" x14ac:dyDescent="0.15">
      <c r="A47" s="64" t="s">
        <v>399</v>
      </c>
      <c r="B47" s="297">
        <f t="shared" ref="B47" si="46">SUM(D47,F47)</f>
        <v>18</v>
      </c>
      <c r="C47" s="297">
        <f t="shared" ref="C47" si="47">SUM(E47,G47)</f>
        <v>1793</v>
      </c>
      <c r="D47" s="313">
        <v>0</v>
      </c>
      <c r="E47" s="313">
        <v>0</v>
      </c>
      <c r="F47" s="313">
        <v>18</v>
      </c>
      <c r="G47" s="52">
        <v>1793</v>
      </c>
      <c r="H47" s="53">
        <v>18</v>
      </c>
      <c r="I47" s="313">
        <v>1793</v>
      </c>
      <c r="J47" s="313">
        <v>0</v>
      </c>
      <c r="K47" s="54">
        <v>0</v>
      </c>
      <c r="L47" s="8"/>
      <c r="M47" s="8"/>
      <c r="N47" s="8"/>
      <c r="O47" s="8"/>
      <c r="P47" s="8"/>
      <c r="Q47" s="8"/>
      <c r="R47" s="171"/>
      <c r="U47" s="432" t="str">
        <f t="shared" si="38"/>
        <v/>
      </c>
      <c r="V47" s="432" t="str">
        <f t="shared" si="39"/>
        <v/>
      </c>
      <c r="W47" s="432" t="str">
        <f t="shared" si="40"/>
        <v/>
      </c>
      <c r="X47" s="432" t="str">
        <f t="shared" si="41"/>
        <v/>
      </c>
    </row>
    <row r="48" spans="1:37" ht="18.75" customHeight="1" x14ac:dyDescent="0.15">
      <c r="A48" s="64" t="s">
        <v>400</v>
      </c>
      <c r="B48" s="297">
        <f t="shared" si="42"/>
        <v>15</v>
      </c>
      <c r="C48" s="297">
        <f t="shared" si="43"/>
        <v>2445</v>
      </c>
      <c r="D48" s="313">
        <v>1</v>
      </c>
      <c r="E48" s="313">
        <v>2</v>
      </c>
      <c r="F48" s="313">
        <v>14</v>
      </c>
      <c r="G48" s="52">
        <v>2443</v>
      </c>
      <c r="H48" s="53">
        <v>13</v>
      </c>
      <c r="I48" s="313">
        <v>943</v>
      </c>
      <c r="J48" s="313">
        <v>1</v>
      </c>
      <c r="K48" s="54">
        <v>1500</v>
      </c>
      <c r="L48" s="8"/>
      <c r="M48" s="8"/>
      <c r="N48" s="8"/>
      <c r="O48" s="8"/>
      <c r="P48" s="8"/>
      <c r="Q48" s="8"/>
      <c r="R48" s="171"/>
      <c r="U48" s="432" t="str">
        <f t="shared" si="38"/>
        <v/>
      </c>
      <c r="V48" s="432" t="str">
        <f t="shared" si="39"/>
        <v/>
      </c>
      <c r="W48" s="432" t="str">
        <f t="shared" si="40"/>
        <v/>
      </c>
      <c r="X48" s="432" t="str">
        <f t="shared" si="41"/>
        <v/>
      </c>
    </row>
    <row r="49" spans="1:24" ht="18.75" customHeight="1" x14ac:dyDescent="0.15">
      <c r="A49" s="64" t="s">
        <v>401</v>
      </c>
      <c r="B49" s="67">
        <f t="shared" si="42"/>
        <v>6</v>
      </c>
      <c r="C49" s="67">
        <f t="shared" si="43"/>
        <v>362</v>
      </c>
      <c r="D49" s="313">
        <v>6</v>
      </c>
      <c r="E49" s="313">
        <v>362</v>
      </c>
      <c r="F49" s="313">
        <v>0</v>
      </c>
      <c r="G49" s="52">
        <v>0</v>
      </c>
      <c r="H49" s="53">
        <v>0</v>
      </c>
      <c r="I49" s="313">
        <v>0</v>
      </c>
      <c r="J49" s="313">
        <v>0</v>
      </c>
      <c r="K49" s="54">
        <v>0</v>
      </c>
      <c r="L49" s="8"/>
      <c r="M49" s="8"/>
      <c r="N49" s="8"/>
      <c r="O49" s="8"/>
      <c r="P49" s="8"/>
      <c r="Q49" s="8"/>
      <c r="R49" s="171"/>
      <c r="U49" s="432" t="str">
        <f t="shared" si="38"/>
        <v/>
      </c>
      <c r="V49" s="432" t="str">
        <f t="shared" si="39"/>
        <v/>
      </c>
      <c r="W49" s="432" t="str">
        <f t="shared" si="40"/>
        <v/>
      </c>
      <c r="X49" s="432" t="str">
        <f t="shared" si="41"/>
        <v/>
      </c>
    </row>
    <row r="50" spans="1:24" ht="18.75" customHeight="1" x14ac:dyDescent="0.15">
      <c r="A50" s="64" t="s">
        <v>402</v>
      </c>
      <c r="B50" s="67">
        <f t="shared" si="42"/>
        <v>9</v>
      </c>
      <c r="C50" s="67">
        <f t="shared" si="43"/>
        <v>734</v>
      </c>
      <c r="D50" s="313">
        <v>0</v>
      </c>
      <c r="E50" s="313">
        <v>0</v>
      </c>
      <c r="F50" s="313">
        <v>9</v>
      </c>
      <c r="G50" s="52">
        <v>734</v>
      </c>
      <c r="H50" s="53">
        <v>9</v>
      </c>
      <c r="I50" s="313">
        <v>734</v>
      </c>
      <c r="J50" s="313">
        <v>0</v>
      </c>
      <c r="K50" s="54">
        <v>0</v>
      </c>
      <c r="L50" s="8"/>
      <c r="M50" s="8"/>
      <c r="N50" s="8"/>
      <c r="O50" s="8"/>
      <c r="P50" s="8"/>
      <c r="Q50" s="8"/>
      <c r="R50" s="171"/>
      <c r="U50" s="432" t="str">
        <f t="shared" si="38"/>
        <v/>
      </c>
      <c r="V50" s="432" t="str">
        <f t="shared" si="39"/>
        <v/>
      </c>
      <c r="W50" s="432" t="str">
        <f t="shared" si="40"/>
        <v/>
      </c>
      <c r="X50" s="432" t="str">
        <f t="shared" si="41"/>
        <v/>
      </c>
    </row>
    <row r="51" spans="1:24" ht="18.75" customHeight="1" x14ac:dyDescent="0.15">
      <c r="A51" s="64" t="s">
        <v>403</v>
      </c>
      <c r="B51" s="297">
        <f t="shared" si="42"/>
        <v>11</v>
      </c>
      <c r="C51" s="67">
        <f t="shared" si="43"/>
        <v>388</v>
      </c>
      <c r="D51" s="313">
        <v>0</v>
      </c>
      <c r="E51" s="313">
        <v>0</v>
      </c>
      <c r="F51" s="313">
        <v>11</v>
      </c>
      <c r="G51" s="52">
        <v>388</v>
      </c>
      <c r="H51" s="53">
        <v>11</v>
      </c>
      <c r="I51" s="313">
        <v>388</v>
      </c>
      <c r="J51" s="313">
        <v>0</v>
      </c>
      <c r="K51" s="54">
        <v>0</v>
      </c>
      <c r="L51" s="8"/>
      <c r="M51" s="8"/>
      <c r="N51" s="8"/>
      <c r="O51" s="8"/>
      <c r="P51" s="8"/>
      <c r="Q51" s="8"/>
      <c r="R51" s="171"/>
      <c r="U51" s="432" t="str">
        <f t="shared" si="38"/>
        <v/>
      </c>
      <c r="V51" s="432" t="str">
        <f t="shared" si="39"/>
        <v/>
      </c>
      <c r="W51" s="432" t="str">
        <f t="shared" si="40"/>
        <v/>
      </c>
      <c r="X51" s="432" t="str">
        <f t="shared" si="41"/>
        <v/>
      </c>
    </row>
    <row r="52" spans="1:24" ht="18.75" customHeight="1" x14ac:dyDescent="0.15">
      <c r="A52" s="64" t="s">
        <v>404</v>
      </c>
      <c r="B52" s="297">
        <f t="shared" si="42"/>
        <v>8</v>
      </c>
      <c r="C52" s="67">
        <f t="shared" si="43"/>
        <v>734</v>
      </c>
      <c r="D52" s="313">
        <v>0</v>
      </c>
      <c r="E52" s="313">
        <v>0</v>
      </c>
      <c r="F52" s="313">
        <v>8</v>
      </c>
      <c r="G52" s="52">
        <v>734</v>
      </c>
      <c r="H52" s="53">
        <v>8</v>
      </c>
      <c r="I52" s="313">
        <v>734</v>
      </c>
      <c r="J52" s="313">
        <v>0</v>
      </c>
      <c r="K52" s="54">
        <v>0</v>
      </c>
      <c r="L52" s="8"/>
      <c r="M52" s="8"/>
      <c r="N52" s="8"/>
      <c r="O52" s="8"/>
      <c r="P52" s="8"/>
      <c r="Q52" s="8"/>
      <c r="R52" s="171"/>
      <c r="U52" s="432" t="str">
        <f t="shared" si="38"/>
        <v/>
      </c>
      <c r="V52" s="432" t="str">
        <f t="shared" si="39"/>
        <v/>
      </c>
      <c r="W52" s="432" t="str">
        <f t="shared" si="40"/>
        <v/>
      </c>
      <c r="X52" s="432" t="str">
        <f t="shared" si="41"/>
        <v/>
      </c>
    </row>
    <row r="53" spans="1:24" ht="18.75" customHeight="1" x14ac:dyDescent="0.15">
      <c r="A53" s="64" t="s">
        <v>405</v>
      </c>
      <c r="B53" s="297">
        <f t="shared" si="42"/>
        <v>14</v>
      </c>
      <c r="C53" s="67">
        <f t="shared" si="43"/>
        <v>1094</v>
      </c>
      <c r="D53" s="313">
        <v>1</v>
      </c>
      <c r="E53" s="313">
        <v>88</v>
      </c>
      <c r="F53" s="313">
        <v>13</v>
      </c>
      <c r="G53" s="52">
        <v>1006</v>
      </c>
      <c r="H53" s="53">
        <v>13</v>
      </c>
      <c r="I53" s="313">
        <v>1006</v>
      </c>
      <c r="J53" s="313">
        <v>0</v>
      </c>
      <c r="K53" s="54">
        <v>0</v>
      </c>
      <c r="L53" s="8"/>
      <c r="M53" s="8"/>
      <c r="N53" s="8"/>
      <c r="O53" s="8"/>
      <c r="P53" s="8"/>
      <c r="Q53" s="8"/>
      <c r="R53" s="171"/>
      <c r="U53" s="432" t="str">
        <f t="shared" si="38"/>
        <v/>
      </c>
      <c r="V53" s="432" t="str">
        <f t="shared" si="39"/>
        <v/>
      </c>
      <c r="W53" s="432" t="str">
        <f t="shared" si="40"/>
        <v/>
      </c>
      <c r="X53" s="432" t="str">
        <f t="shared" si="41"/>
        <v/>
      </c>
    </row>
    <row r="54" spans="1:24" ht="18.75" customHeight="1" x14ac:dyDescent="0.15">
      <c r="A54" s="64"/>
      <c r="B54" s="297">
        <f t="shared" si="42"/>
        <v>0</v>
      </c>
      <c r="C54" s="67">
        <f t="shared" si="43"/>
        <v>0</v>
      </c>
      <c r="D54" s="313"/>
      <c r="E54" s="313"/>
      <c r="F54" s="313"/>
      <c r="G54" s="52"/>
      <c r="H54" s="53"/>
      <c r="I54" s="313"/>
      <c r="J54" s="313"/>
      <c r="K54" s="54"/>
      <c r="L54" s="8"/>
      <c r="M54" s="8"/>
      <c r="N54" s="8"/>
      <c r="O54" s="8"/>
      <c r="P54" s="8"/>
      <c r="Q54" s="8"/>
      <c r="R54" s="171"/>
      <c r="U54" s="432" t="str">
        <f t="shared" si="38"/>
        <v/>
      </c>
      <c r="V54" s="432" t="str">
        <f t="shared" si="39"/>
        <v/>
      </c>
      <c r="W54" s="432" t="str">
        <f t="shared" si="40"/>
        <v/>
      </c>
      <c r="X54" s="432" t="str">
        <f t="shared" si="41"/>
        <v/>
      </c>
    </row>
    <row r="55" spans="1:24" ht="18.75" customHeight="1" x14ac:dyDescent="0.15">
      <c r="A55" s="64"/>
      <c r="B55" s="297">
        <f t="shared" si="42"/>
        <v>0</v>
      </c>
      <c r="C55" s="67">
        <f t="shared" si="43"/>
        <v>0</v>
      </c>
      <c r="D55" s="313"/>
      <c r="E55" s="313"/>
      <c r="F55" s="313"/>
      <c r="G55" s="52"/>
      <c r="H55" s="53"/>
      <c r="I55" s="313"/>
      <c r="J55" s="313"/>
      <c r="K55" s="54"/>
      <c r="L55" s="8"/>
      <c r="M55" s="8"/>
      <c r="N55" s="8"/>
      <c r="O55" s="8"/>
      <c r="P55" s="8"/>
      <c r="Q55" s="8"/>
      <c r="R55" s="171"/>
      <c r="U55" s="432" t="str">
        <f t="shared" si="38"/>
        <v/>
      </c>
      <c r="V55" s="432" t="str">
        <f t="shared" si="39"/>
        <v/>
      </c>
      <c r="W55" s="432" t="str">
        <f t="shared" si="40"/>
        <v/>
      </c>
      <c r="X55" s="432" t="str">
        <f t="shared" si="41"/>
        <v/>
      </c>
    </row>
    <row r="56" spans="1:24" ht="18.75" customHeight="1" x14ac:dyDescent="0.15">
      <c r="A56" s="64"/>
      <c r="B56" s="297">
        <f t="shared" si="42"/>
        <v>0</v>
      </c>
      <c r="C56" s="67">
        <f t="shared" si="43"/>
        <v>0</v>
      </c>
      <c r="D56" s="313"/>
      <c r="E56" s="313"/>
      <c r="F56" s="313"/>
      <c r="G56" s="52"/>
      <c r="H56" s="53"/>
      <c r="I56" s="313"/>
      <c r="J56" s="313"/>
      <c r="K56" s="54"/>
      <c r="L56" s="8"/>
      <c r="M56" s="8"/>
      <c r="N56" s="8"/>
      <c r="O56" s="8"/>
      <c r="P56" s="8"/>
      <c r="Q56" s="8"/>
      <c r="R56" s="171"/>
      <c r="U56" s="432" t="str">
        <f t="shared" si="38"/>
        <v/>
      </c>
      <c r="V56" s="432" t="str">
        <f t="shared" si="39"/>
        <v/>
      </c>
      <c r="W56" s="432" t="str">
        <f t="shared" si="40"/>
        <v/>
      </c>
      <c r="X56" s="432" t="str">
        <f t="shared" si="41"/>
        <v/>
      </c>
    </row>
    <row r="57" spans="1:24" ht="18.75" customHeight="1" x14ac:dyDescent="0.15">
      <c r="A57" s="64"/>
      <c r="B57" s="297">
        <f t="shared" ref="B57:B72" si="48">SUM(D57,F57)</f>
        <v>0</v>
      </c>
      <c r="C57" s="67">
        <f t="shared" ref="C57:C72" si="49">SUM(E57,G57)</f>
        <v>0</v>
      </c>
      <c r="D57" s="313"/>
      <c r="E57" s="313"/>
      <c r="F57" s="313"/>
      <c r="G57" s="52"/>
      <c r="H57" s="53"/>
      <c r="I57" s="313"/>
      <c r="J57" s="313"/>
      <c r="K57" s="54"/>
      <c r="L57" s="8"/>
      <c r="M57" s="8"/>
      <c r="N57" s="8"/>
      <c r="O57" s="8"/>
      <c r="P57" s="8"/>
      <c r="Q57" s="8"/>
      <c r="R57" s="171"/>
      <c r="U57" s="432" t="str">
        <f t="shared" si="38"/>
        <v/>
      </c>
      <c r="V57" s="432" t="str">
        <f t="shared" si="39"/>
        <v/>
      </c>
      <c r="W57" s="432" t="str">
        <f t="shared" si="40"/>
        <v/>
      </c>
      <c r="X57" s="432" t="str">
        <f t="shared" si="41"/>
        <v/>
      </c>
    </row>
    <row r="58" spans="1:24" ht="18.75" customHeight="1" x14ac:dyDescent="0.15">
      <c r="A58" s="64"/>
      <c r="B58" s="297">
        <f t="shared" si="48"/>
        <v>0</v>
      </c>
      <c r="C58" s="67">
        <f t="shared" si="49"/>
        <v>0</v>
      </c>
      <c r="D58" s="313"/>
      <c r="E58" s="313"/>
      <c r="F58" s="313"/>
      <c r="G58" s="52"/>
      <c r="H58" s="53"/>
      <c r="I58" s="313"/>
      <c r="J58" s="313"/>
      <c r="K58" s="54"/>
      <c r="L58" s="8"/>
      <c r="M58" s="8"/>
      <c r="N58" s="8"/>
      <c r="O58" s="8"/>
      <c r="P58" s="8"/>
      <c r="Q58" s="8"/>
      <c r="R58" s="171"/>
      <c r="U58" s="432" t="str">
        <f t="shared" si="38"/>
        <v/>
      </c>
      <c r="V58" s="432" t="str">
        <f t="shared" si="39"/>
        <v/>
      </c>
      <c r="W58" s="432" t="str">
        <f t="shared" si="40"/>
        <v/>
      </c>
      <c r="X58" s="432" t="str">
        <f t="shared" si="41"/>
        <v/>
      </c>
    </row>
    <row r="59" spans="1:24" ht="18.75" customHeight="1" x14ac:dyDescent="0.15">
      <c r="A59" s="64"/>
      <c r="B59" s="297">
        <f t="shared" si="48"/>
        <v>0</v>
      </c>
      <c r="C59" s="67">
        <f t="shared" si="49"/>
        <v>0</v>
      </c>
      <c r="D59" s="313"/>
      <c r="E59" s="313"/>
      <c r="F59" s="313"/>
      <c r="G59" s="52"/>
      <c r="H59" s="53"/>
      <c r="I59" s="313"/>
      <c r="J59" s="313"/>
      <c r="K59" s="54"/>
      <c r="L59" s="8"/>
      <c r="M59" s="8"/>
      <c r="N59" s="8"/>
      <c r="O59" s="8"/>
      <c r="P59" s="8"/>
      <c r="Q59" s="8"/>
      <c r="R59" s="171"/>
      <c r="U59" s="432" t="str">
        <f t="shared" si="38"/>
        <v/>
      </c>
      <c r="V59" s="432" t="str">
        <f t="shared" si="39"/>
        <v/>
      </c>
      <c r="W59" s="432" t="str">
        <f t="shared" si="40"/>
        <v/>
      </c>
      <c r="X59" s="432" t="str">
        <f t="shared" si="41"/>
        <v/>
      </c>
    </row>
    <row r="60" spans="1:24" ht="18.75" customHeight="1" x14ac:dyDescent="0.15">
      <c r="A60" s="64"/>
      <c r="B60" s="297">
        <f t="shared" si="48"/>
        <v>0</v>
      </c>
      <c r="C60" s="67">
        <f t="shared" si="49"/>
        <v>0</v>
      </c>
      <c r="D60" s="313"/>
      <c r="E60" s="313"/>
      <c r="F60" s="313"/>
      <c r="G60" s="52"/>
      <c r="H60" s="53"/>
      <c r="I60" s="313"/>
      <c r="J60" s="313"/>
      <c r="K60" s="54"/>
      <c r="L60" s="8"/>
      <c r="M60" s="8"/>
      <c r="N60" s="8"/>
      <c r="O60" s="8"/>
      <c r="P60" s="8"/>
      <c r="Q60" s="8"/>
      <c r="R60" s="171"/>
      <c r="U60" s="432" t="str">
        <f t="shared" si="38"/>
        <v/>
      </c>
      <c r="V60" s="432" t="str">
        <f t="shared" si="39"/>
        <v/>
      </c>
      <c r="W60" s="432" t="str">
        <f t="shared" si="40"/>
        <v/>
      </c>
      <c r="X60" s="432" t="str">
        <f t="shared" si="41"/>
        <v/>
      </c>
    </row>
    <row r="61" spans="1:24" ht="18.75" customHeight="1" x14ac:dyDescent="0.15">
      <c r="A61" s="64"/>
      <c r="B61" s="297">
        <f t="shared" si="48"/>
        <v>0</v>
      </c>
      <c r="C61" s="67">
        <f t="shared" si="49"/>
        <v>0</v>
      </c>
      <c r="D61" s="313"/>
      <c r="E61" s="313"/>
      <c r="F61" s="313"/>
      <c r="G61" s="52"/>
      <c r="H61" s="53"/>
      <c r="I61" s="313"/>
      <c r="J61" s="313"/>
      <c r="K61" s="54"/>
      <c r="L61" s="8"/>
      <c r="M61" s="8"/>
      <c r="N61" s="8"/>
      <c r="O61" s="8"/>
      <c r="P61" s="8"/>
      <c r="Q61" s="8"/>
      <c r="R61" s="171"/>
      <c r="U61" s="432" t="str">
        <f t="shared" si="38"/>
        <v/>
      </c>
      <c r="V61" s="432" t="str">
        <f t="shared" si="39"/>
        <v/>
      </c>
      <c r="W61" s="432" t="str">
        <f t="shared" si="40"/>
        <v/>
      </c>
      <c r="X61" s="432" t="str">
        <f t="shared" si="41"/>
        <v/>
      </c>
    </row>
    <row r="62" spans="1:24" ht="18.75" customHeight="1" x14ac:dyDescent="0.15">
      <c r="A62" s="64"/>
      <c r="B62" s="297">
        <f t="shared" si="48"/>
        <v>0</v>
      </c>
      <c r="C62" s="67">
        <f t="shared" si="49"/>
        <v>0</v>
      </c>
      <c r="D62" s="313"/>
      <c r="E62" s="313"/>
      <c r="F62" s="313"/>
      <c r="G62" s="52"/>
      <c r="H62" s="53"/>
      <c r="I62" s="313"/>
      <c r="J62" s="313"/>
      <c r="K62" s="54"/>
      <c r="L62" s="8"/>
      <c r="M62" s="8"/>
      <c r="N62" s="8"/>
      <c r="O62" s="8"/>
      <c r="P62" s="8"/>
      <c r="Q62" s="8"/>
      <c r="R62" s="171"/>
      <c r="U62" s="432" t="str">
        <f t="shared" si="38"/>
        <v/>
      </c>
      <c r="V62" s="432" t="str">
        <f t="shared" si="39"/>
        <v/>
      </c>
      <c r="W62" s="432" t="str">
        <f t="shared" si="40"/>
        <v/>
      </c>
      <c r="X62" s="432" t="str">
        <f t="shared" si="41"/>
        <v/>
      </c>
    </row>
    <row r="63" spans="1:24" ht="18.75" customHeight="1" x14ac:dyDescent="0.15">
      <c r="A63" s="64"/>
      <c r="B63" s="297">
        <f t="shared" si="48"/>
        <v>0</v>
      </c>
      <c r="C63" s="67">
        <f t="shared" si="49"/>
        <v>0</v>
      </c>
      <c r="D63" s="313"/>
      <c r="E63" s="313"/>
      <c r="F63" s="313"/>
      <c r="G63" s="52"/>
      <c r="H63" s="53"/>
      <c r="I63" s="313"/>
      <c r="J63" s="313"/>
      <c r="K63" s="54"/>
      <c r="L63" s="8"/>
      <c r="M63" s="8"/>
      <c r="N63" s="8"/>
      <c r="O63" s="8"/>
      <c r="P63" s="8"/>
      <c r="Q63" s="8"/>
      <c r="R63" s="171"/>
      <c r="U63" s="432" t="str">
        <f t="shared" si="38"/>
        <v/>
      </c>
      <c r="V63" s="432" t="str">
        <f t="shared" si="39"/>
        <v/>
      </c>
      <c r="W63" s="432" t="str">
        <f t="shared" si="40"/>
        <v/>
      </c>
      <c r="X63" s="432" t="str">
        <f t="shared" si="41"/>
        <v/>
      </c>
    </row>
    <row r="64" spans="1:24" ht="18.75" customHeight="1" x14ac:dyDescent="0.15">
      <c r="A64" s="64"/>
      <c r="B64" s="297">
        <f t="shared" si="48"/>
        <v>0</v>
      </c>
      <c r="C64" s="67">
        <f t="shared" si="49"/>
        <v>0</v>
      </c>
      <c r="D64" s="313"/>
      <c r="E64" s="313"/>
      <c r="F64" s="313"/>
      <c r="G64" s="52"/>
      <c r="H64" s="53"/>
      <c r="I64" s="313"/>
      <c r="J64" s="313"/>
      <c r="K64" s="54"/>
      <c r="L64" s="8"/>
      <c r="M64" s="8"/>
      <c r="N64" s="8"/>
      <c r="O64" s="8"/>
      <c r="P64" s="8"/>
      <c r="Q64" s="8"/>
      <c r="R64" s="171"/>
      <c r="U64" s="432" t="str">
        <f t="shared" si="38"/>
        <v/>
      </c>
      <c r="V64" s="432" t="str">
        <f t="shared" si="39"/>
        <v/>
      </c>
      <c r="W64" s="432" t="str">
        <f t="shared" si="40"/>
        <v/>
      </c>
      <c r="X64" s="432" t="str">
        <f t="shared" si="41"/>
        <v/>
      </c>
    </row>
    <row r="65" spans="1:24" ht="18.75" customHeight="1" x14ac:dyDescent="0.15">
      <c r="A65" s="64"/>
      <c r="B65" s="297">
        <f t="shared" si="48"/>
        <v>0</v>
      </c>
      <c r="C65" s="67">
        <f t="shared" si="49"/>
        <v>0</v>
      </c>
      <c r="D65" s="313"/>
      <c r="E65" s="313"/>
      <c r="F65" s="313"/>
      <c r="G65" s="52"/>
      <c r="H65" s="53"/>
      <c r="I65" s="313"/>
      <c r="J65" s="313"/>
      <c r="K65" s="54"/>
      <c r="L65" s="8"/>
      <c r="M65" s="8"/>
      <c r="N65" s="8"/>
      <c r="O65" s="8"/>
      <c r="P65" s="8"/>
      <c r="Q65" s="8"/>
      <c r="R65" s="171"/>
      <c r="U65" s="432" t="str">
        <f t="shared" si="38"/>
        <v/>
      </c>
      <c r="V65" s="432" t="str">
        <f t="shared" si="39"/>
        <v/>
      </c>
      <c r="W65" s="432" t="str">
        <f t="shared" si="40"/>
        <v/>
      </c>
      <c r="X65" s="432" t="str">
        <f t="shared" si="41"/>
        <v/>
      </c>
    </row>
    <row r="66" spans="1:24" ht="18.75" customHeight="1" x14ac:dyDescent="0.15">
      <c r="A66" s="64"/>
      <c r="B66" s="297">
        <f t="shared" si="48"/>
        <v>0</v>
      </c>
      <c r="C66" s="67">
        <f t="shared" si="49"/>
        <v>0</v>
      </c>
      <c r="D66" s="313"/>
      <c r="E66" s="313"/>
      <c r="F66" s="313"/>
      <c r="G66" s="52"/>
      <c r="H66" s="53"/>
      <c r="I66" s="313"/>
      <c r="J66" s="313"/>
      <c r="K66" s="54"/>
      <c r="L66" s="8"/>
      <c r="M66" s="8"/>
      <c r="N66" s="8"/>
      <c r="O66" s="8"/>
      <c r="P66" s="8"/>
      <c r="Q66" s="8"/>
      <c r="R66" s="171"/>
      <c r="U66" s="432" t="str">
        <f t="shared" si="38"/>
        <v/>
      </c>
      <c r="V66" s="432" t="str">
        <f t="shared" si="39"/>
        <v/>
      </c>
      <c r="W66" s="432" t="str">
        <f t="shared" si="40"/>
        <v/>
      </c>
      <c r="X66" s="432" t="str">
        <f t="shared" si="41"/>
        <v/>
      </c>
    </row>
    <row r="67" spans="1:24" ht="18.75" customHeight="1" x14ac:dyDescent="0.15">
      <c r="A67" s="64"/>
      <c r="B67" s="297">
        <f t="shared" si="48"/>
        <v>0</v>
      </c>
      <c r="C67" s="67">
        <f t="shared" si="49"/>
        <v>0</v>
      </c>
      <c r="D67" s="313"/>
      <c r="E67" s="313"/>
      <c r="F67" s="313"/>
      <c r="G67" s="52"/>
      <c r="H67" s="53"/>
      <c r="I67" s="313"/>
      <c r="J67" s="313"/>
      <c r="K67" s="54"/>
      <c r="L67" s="8"/>
      <c r="M67" s="8"/>
      <c r="N67" s="8"/>
      <c r="O67" s="8"/>
      <c r="P67" s="8"/>
      <c r="Q67" s="8"/>
      <c r="R67" s="171"/>
      <c r="U67" s="432" t="str">
        <f t="shared" si="38"/>
        <v/>
      </c>
      <c r="V67" s="432" t="str">
        <f t="shared" si="39"/>
        <v/>
      </c>
      <c r="W67" s="432" t="str">
        <f t="shared" si="40"/>
        <v/>
      </c>
      <c r="X67" s="432" t="str">
        <f t="shared" si="41"/>
        <v/>
      </c>
    </row>
    <row r="68" spans="1:24" ht="18.75" customHeight="1" x14ac:dyDescent="0.15">
      <c r="A68" s="64"/>
      <c r="B68" s="297">
        <f t="shared" si="48"/>
        <v>0</v>
      </c>
      <c r="C68" s="67">
        <f t="shared" si="49"/>
        <v>0</v>
      </c>
      <c r="D68" s="313"/>
      <c r="E68" s="313"/>
      <c r="F68" s="313"/>
      <c r="G68" s="52"/>
      <c r="H68" s="53"/>
      <c r="I68" s="313"/>
      <c r="J68" s="313"/>
      <c r="K68" s="54"/>
      <c r="L68" s="8"/>
      <c r="M68" s="8"/>
      <c r="N68" s="8"/>
      <c r="O68" s="8"/>
      <c r="P68" s="8"/>
      <c r="Q68" s="8"/>
      <c r="R68" s="171"/>
      <c r="U68" s="432" t="str">
        <f t="shared" si="38"/>
        <v/>
      </c>
      <c r="V68" s="432" t="str">
        <f t="shared" si="39"/>
        <v/>
      </c>
      <c r="W68" s="432" t="str">
        <f t="shared" si="40"/>
        <v/>
      </c>
      <c r="X68" s="432" t="str">
        <f t="shared" si="41"/>
        <v/>
      </c>
    </row>
    <row r="69" spans="1:24" ht="18.75" customHeight="1" x14ac:dyDescent="0.15">
      <c r="A69" s="64"/>
      <c r="B69" s="297">
        <f t="shared" si="48"/>
        <v>0</v>
      </c>
      <c r="C69" s="67">
        <f t="shared" si="49"/>
        <v>0</v>
      </c>
      <c r="D69" s="313"/>
      <c r="E69" s="313"/>
      <c r="F69" s="313"/>
      <c r="G69" s="52"/>
      <c r="H69" s="53"/>
      <c r="I69" s="313"/>
      <c r="J69" s="313"/>
      <c r="K69" s="54"/>
      <c r="L69" s="8"/>
      <c r="M69" s="8"/>
      <c r="N69" s="8"/>
      <c r="O69" s="8"/>
      <c r="P69" s="8"/>
      <c r="Q69" s="8"/>
      <c r="R69" s="171"/>
      <c r="U69" s="432" t="str">
        <f t="shared" si="38"/>
        <v/>
      </c>
      <c r="V69" s="432" t="str">
        <f t="shared" si="39"/>
        <v/>
      </c>
      <c r="W69" s="432" t="str">
        <f t="shared" si="40"/>
        <v/>
      </c>
      <c r="X69" s="432" t="str">
        <f t="shared" si="41"/>
        <v/>
      </c>
    </row>
    <row r="70" spans="1:24" ht="18.75" customHeight="1" x14ac:dyDescent="0.15">
      <c r="A70" s="64"/>
      <c r="B70" s="297">
        <f t="shared" si="48"/>
        <v>0</v>
      </c>
      <c r="C70" s="67">
        <f t="shared" si="49"/>
        <v>0</v>
      </c>
      <c r="D70" s="313"/>
      <c r="E70" s="313"/>
      <c r="F70" s="313"/>
      <c r="G70" s="52"/>
      <c r="H70" s="53"/>
      <c r="I70" s="313"/>
      <c r="J70" s="313"/>
      <c r="K70" s="54"/>
      <c r="L70" s="8"/>
      <c r="M70" s="8"/>
      <c r="N70" s="8"/>
      <c r="O70" s="8"/>
      <c r="P70" s="8"/>
      <c r="Q70" s="8"/>
      <c r="R70" s="171"/>
      <c r="U70" s="432" t="str">
        <f t="shared" si="38"/>
        <v/>
      </c>
      <c r="V70" s="432" t="str">
        <f t="shared" si="39"/>
        <v/>
      </c>
      <c r="W70" s="432" t="str">
        <f t="shared" si="40"/>
        <v/>
      </c>
      <c r="X70" s="432" t="str">
        <f t="shared" si="41"/>
        <v/>
      </c>
    </row>
    <row r="71" spans="1:24" ht="18.75" customHeight="1" x14ac:dyDescent="0.15">
      <c r="A71" s="64"/>
      <c r="B71" s="297">
        <f t="shared" si="48"/>
        <v>0</v>
      </c>
      <c r="C71" s="67">
        <f t="shared" si="49"/>
        <v>0</v>
      </c>
      <c r="D71" s="313"/>
      <c r="E71" s="313"/>
      <c r="F71" s="313"/>
      <c r="G71" s="52"/>
      <c r="H71" s="53"/>
      <c r="I71" s="313"/>
      <c r="J71" s="313"/>
      <c r="K71" s="54"/>
      <c r="L71" s="8"/>
      <c r="M71" s="8"/>
      <c r="N71" s="8"/>
      <c r="O71" s="8"/>
      <c r="P71" s="8"/>
      <c r="Q71" s="8"/>
      <c r="R71" s="171"/>
      <c r="U71" s="432" t="str">
        <f t="shared" si="38"/>
        <v/>
      </c>
      <c r="V71" s="432" t="str">
        <f t="shared" si="39"/>
        <v/>
      </c>
      <c r="W71" s="432" t="str">
        <f t="shared" si="40"/>
        <v/>
      </c>
      <c r="X71" s="432" t="str">
        <f t="shared" si="41"/>
        <v/>
      </c>
    </row>
    <row r="72" spans="1:24" ht="18.75" customHeight="1" thickBot="1" x14ac:dyDescent="0.2">
      <c r="A72" s="66"/>
      <c r="B72" s="310">
        <f t="shared" si="48"/>
        <v>0</v>
      </c>
      <c r="C72" s="173">
        <f t="shared" si="49"/>
        <v>0</v>
      </c>
      <c r="D72" s="42"/>
      <c r="E72" s="42"/>
      <c r="F72" s="42"/>
      <c r="G72" s="56"/>
      <c r="H72" s="110"/>
      <c r="I72" s="42"/>
      <c r="J72" s="42"/>
      <c r="K72" s="51"/>
      <c r="L72" s="8"/>
      <c r="M72" s="8"/>
      <c r="N72" s="8"/>
      <c r="O72" s="8"/>
      <c r="P72" s="8"/>
      <c r="Q72" s="8"/>
      <c r="R72" s="171"/>
      <c r="U72" s="432" t="str">
        <f t="shared" si="38"/>
        <v/>
      </c>
      <c r="V72" s="432" t="str">
        <f t="shared" si="39"/>
        <v/>
      </c>
      <c r="W72" s="432" t="str">
        <f t="shared" si="40"/>
        <v/>
      </c>
      <c r="X72" s="432" t="str">
        <f t="shared" si="41"/>
        <v/>
      </c>
    </row>
    <row r="73" spans="1:24" ht="18.75" customHeight="1" x14ac:dyDescent="0.15"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4" ht="18.75" customHeight="1" x14ac:dyDescent="0.15"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4" ht="18.75" customHeight="1" x14ac:dyDescent="0.15"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4" ht="18.75" customHeight="1" x14ac:dyDescent="0.15">
      <c r="L76" s="8"/>
      <c r="M76" s="8"/>
      <c r="N76" s="8"/>
      <c r="O76" s="8"/>
      <c r="P76" s="8"/>
      <c r="Q76" s="8"/>
      <c r="R76" s="8"/>
      <c r="S76" s="8"/>
      <c r="T76" s="8"/>
      <c r="U76" s="8"/>
    </row>
  </sheetData>
  <sheetProtection algorithmName="SHA-512" hashValue="o1BSjOM3NLTn5CE6eq9Vw1cBxCfpuKdL8iwLBsoha7ceD8j4OhndCVuF6HPOl4f8YrtnUv9go4cmNyBFi1OVtQ==" saltValue="VmoEC97yv+7+vaQSI+UqjA==" spinCount="100000" sheet="1" objects="1" scenarios="1" selectLockedCells="1"/>
  <mergeCells count="16">
    <mergeCell ref="A2:C2"/>
    <mergeCell ref="A1:S1"/>
    <mergeCell ref="A39:A41"/>
    <mergeCell ref="B39:G39"/>
    <mergeCell ref="H39:K39"/>
    <mergeCell ref="B40:C40"/>
    <mergeCell ref="D40:E40"/>
    <mergeCell ref="F40:G40"/>
    <mergeCell ref="H40:I40"/>
    <mergeCell ref="J40:K40"/>
    <mergeCell ref="A3:G3"/>
    <mergeCell ref="A38:G38"/>
    <mergeCell ref="I38:K38"/>
    <mergeCell ref="K4:S4"/>
    <mergeCell ref="A4:A5"/>
    <mergeCell ref="B4:J4"/>
  </mergeCells>
  <phoneticPr fontId="37" type="noConversion"/>
  <printOptions horizontalCentered="1"/>
  <pageMargins left="0.39370078740157483" right="0.39370078740157483" top="0.55118110236220474" bottom="0.15748031496062992" header="0.43307086614173229" footer="0.51181102362204722"/>
  <pageSetup paperSize="9" scale="54" fitToHeight="0" orientation="portrait" horizontalDpi="300" verticalDpi="300" r:id="rId1"/>
  <headerFooter alignWithMargins="0">
    <oddHeader>&amp;R&amp;F</oddHeader>
  </headerFooter>
  <colBreaks count="1" manualBreakCount="1">
    <brk id="19" max="1048575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FF0000"/>
    <pageSetUpPr fitToPage="1"/>
  </sheetPr>
  <dimension ref="A1:IW36"/>
  <sheetViews>
    <sheetView showGridLines="0" zoomScale="70" zoomScaleNormal="70" zoomScaleSheetLayoutView="85" workbookViewId="0">
      <selection activeCell="E11" sqref="E11"/>
    </sheetView>
  </sheetViews>
  <sheetFormatPr defaultColWidth="9.109375" defaultRowHeight="14.25" x14ac:dyDescent="0.15"/>
  <cols>
    <col min="1" max="2" width="7.33203125" style="1" customWidth="1"/>
    <col min="3" max="5" width="7" style="1" customWidth="1"/>
    <col min="6" max="8" width="7.77734375" style="1" customWidth="1"/>
    <col min="9" max="10" width="7.33203125" style="1" customWidth="1"/>
    <col min="11" max="13" width="7" style="1" customWidth="1"/>
    <col min="14" max="16" width="7.77734375" style="1" customWidth="1"/>
    <col min="17" max="18" width="7.33203125" style="1" customWidth="1"/>
    <col min="19" max="25" width="7.88671875" style="1" customWidth="1"/>
    <col min="26" max="26" width="2.6640625" style="1" customWidth="1"/>
    <col min="27" max="33" width="7.88671875" style="1" customWidth="1"/>
    <col min="34" max="251" width="9.109375" style="1"/>
  </cols>
  <sheetData>
    <row r="1" spans="1:257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324"/>
    </row>
    <row r="2" spans="1:257" ht="24.75" customHeight="1" x14ac:dyDescent="0.15">
      <c r="A2" s="549" t="s">
        <v>314</v>
      </c>
      <c r="B2" s="549"/>
      <c r="C2" s="549"/>
      <c r="D2" s="227"/>
      <c r="IR2" s="1"/>
      <c r="IS2" s="1"/>
      <c r="IT2" s="1"/>
      <c r="IU2" s="1"/>
      <c r="IV2" s="1"/>
      <c r="IW2" s="1"/>
    </row>
    <row r="3" spans="1:257" ht="30.75" customHeight="1" thickBot="1" x14ac:dyDescent="0.2">
      <c r="A3" s="541" t="s">
        <v>70</v>
      </c>
      <c r="B3" s="541"/>
      <c r="C3" s="541"/>
      <c r="D3" s="541"/>
      <c r="E3" s="541"/>
      <c r="F3" s="541"/>
      <c r="G3" s="541"/>
      <c r="I3" s="4"/>
    </row>
    <row r="4" spans="1:257" ht="19.5" customHeight="1" x14ac:dyDescent="0.15">
      <c r="A4" s="552" t="s">
        <v>224</v>
      </c>
      <c r="B4" s="550" t="s">
        <v>21</v>
      </c>
      <c r="C4" s="550"/>
      <c r="D4" s="550"/>
      <c r="E4" s="550"/>
      <c r="F4" s="550"/>
      <c r="G4" s="550"/>
      <c r="H4" s="550"/>
      <c r="I4" s="599"/>
      <c r="J4" s="592" t="s">
        <v>182</v>
      </c>
      <c r="K4" s="593"/>
      <c r="L4" s="593"/>
      <c r="M4" s="593"/>
      <c r="N4" s="593"/>
      <c r="O4" s="593"/>
      <c r="P4" s="593"/>
      <c r="Q4" s="594"/>
      <c r="S4" s="432" t="s">
        <v>353</v>
      </c>
      <c r="T4" s="432"/>
      <c r="U4" s="432"/>
      <c r="V4" s="432"/>
      <c r="W4" s="432"/>
      <c r="X4" s="432"/>
      <c r="Y4" s="432"/>
      <c r="AA4" s="432" t="s">
        <v>353</v>
      </c>
      <c r="AB4" s="432"/>
      <c r="AC4" s="432"/>
      <c r="AD4" s="432"/>
      <c r="AE4" s="432"/>
      <c r="AF4" s="432"/>
      <c r="AG4" s="432"/>
    </row>
    <row r="5" spans="1:257" ht="33" customHeight="1" thickBot="1" x14ac:dyDescent="0.2">
      <c r="A5" s="553"/>
      <c r="B5" s="327" t="s">
        <v>242</v>
      </c>
      <c r="C5" s="327" t="s">
        <v>130</v>
      </c>
      <c r="D5" s="154" t="s">
        <v>159</v>
      </c>
      <c r="E5" s="129" t="s">
        <v>162</v>
      </c>
      <c r="F5" s="94" t="s">
        <v>58</v>
      </c>
      <c r="G5" s="94" t="s">
        <v>52</v>
      </c>
      <c r="H5" s="129" t="s">
        <v>49</v>
      </c>
      <c r="I5" s="149" t="s">
        <v>164</v>
      </c>
      <c r="J5" s="329" t="s">
        <v>242</v>
      </c>
      <c r="K5" s="327" t="s">
        <v>130</v>
      </c>
      <c r="L5" s="154" t="s">
        <v>159</v>
      </c>
      <c r="M5" s="129" t="s">
        <v>162</v>
      </c>
      <c r="N5" s="94" t="s">
        <v>58</v>
      </c>
      <c r="O5" s="94" t="s">
        <v>52</v>
      </c>
      <c r="P5" s="94" t="s">
        <v>49</v>
      </c>
      <c r="Q5" s="130" t="s">
        <v>164</v>
      </c>
      <c r="S5" s="445" t="s">
        <v>130</v>
      </c>
      <c r="T5" s="446" t="s">
        <v>159</v>
      </c>
      <c r="U5" s="447" t="s">
        <v>162</v>
      </c>
      <c r="V5" s="448" t="s">
        <v>58</v>
      </c>
      <c r="W5" s="448" t="s">
        <v>52</v>
      </c>
      <c r="X5" s="448" t="s">
        <v>49</v>
      </c>
      <c r="Y5" s="447" t="s">
        <v>164</v>
      </c>
      <c r="AA5" s="445" t="s">
        <v>130</v>
      </c>
      <c r="AB5" s="446" t="s">
        <v>159</v>
      </c>
      <c r="AC5" s="447" t="s">
        <v>162</v>
      </c>
      <c r="AD5" s="448" t="s">
        <v>58</v>
      </c>
      <c r="AE5" s="448" t="s">
        <v>52</v>
      </c>
      <c r="AF5" s="448" t="s">
        <v>49</v>
      </c>
      <c r="AG5" s="447" t="s">
        <v>164</v>
      </c>
    </row>
    <row r="6" spans="1:257" ht="21" customHeight="1" thickTop="1" x14ac:dyDescent="0.15">
      <c r="A6" s="61" t="s">
        <v>243</v>
      </c>
      <c r="B6" s="62">
        <f t="shared" ref="B6:B20" si="0">SUM(C6:I6)</f>
        <v>1</v>
      </c>
      <c r="C6" s="62">
        <f t="shared" ref="C6:I6" si="1">SUM(C7:C36)</f>
        <v>0</v>
      </c>
      <c r="D6" s="62">
        <f t="shared" si="1"/>
        <v>0</v>
      </c>
      <c r="E6" s="62">
        <f t="shared" si="1"/>
        <v>1</v>
      </c>
      <c r="F6" s="62">
        <f t="shared" si="1"/>
        <v>0</v>
      </c>
      <c r="G6" s="62">
        <f t="shared" si="1"/>
        <v>0</v>
      </c>
      <c r="H6" s="62">
        <f t="shared" si="1"/>
        <v>0</v>
      </c>
      <c r="I6" s="62">
        <f t="shared" si="1"/>
        <v>0</v>
      </c>
      <c r="J6" s="96">
        <f t="shared" ref="J6:J20" si="2">SUM(K6:Q6)</f>
        <v>568</v>
      </c>
      <c r="K6" s="62">
        <f t="shared" ref="K6:Q6" si="3">SUM(K7:K36)</f>
        <v>0</v>
      </c>
      <c r="L6" s="62">
        <f t="shared" si="3"/>
        <v>0</v>
      </c>
      <c r="M6" s="62">
        <f t="shared" si="3"/>
        <v>568</v>
      </c>
      <c r="N6" s="62">
        <f t="shared" si="3"/>
        <v>0</v>
      </c>
      <c r="O6" s="62">
        <f t="shared" si="3"/>
        <v>0</v>
      </c>
      <c r="P6" s="62">
        <f t="shared" si="3"/>
        <v>0</v>
      </c>
      <c r="Q6" s="63">
        <f t="shared" si="3"/>
        <v>0</v>
      </c>
      <c r="S6" s="432" t="str">
        <f>IF((C6*1)&lt;=K6,"","오류")</f>
        <v/>
      </c>
      <c r="T6" s="432" t="str">
        <f>IF((D6*100)&lt;=L6,"","오류")</f>
        <v/>
      </c>
      <c r="U6" s="432" t="str">
        <f>IF((E6*500)&lt;=M6,"","오류")</f>
        <v/>
      </c>
      <c r="V6" s="432" t="str">
        <f>IF((F6*1000)&lt;=N6,"","오류")</f>
        <v/>
      </c>
      <c r="W6" s="432" t="str">
        <f>IF((G6*2000)&lt;=O6,"","오류")</f>
        <v/>
      </c>
      <c r="X6" s="432" t="str">
        <f>IF((H6*3000)&lt;=P6,"","오류")</f>
        <v/>
      </c>
      <c r="Y6" s="432" t="str">
        <f>IF((I6*5000)&lt;=Q6,"","오류")</f>
        <v/>
      </c>
      <c r="AA6" s="432" t="str">
        <f>IF((C6*99)&gt;=K6,"","오류")</f>
        <v/>
      </c>
      <c r="AB6" s="432" t="str">
        <f>IF((D6*499)&gt;=L6,"","오류")</f>
        <v/>
      </c>
      <c r="AC6" s="432" t="str">
        <f>IF((E6*999)&gt;=M6,"","오류")</f>
        <v/>
      </c>
      <c r="AD6" s="432" t="str">
        <f>IF((F6*1999)&gt;=N6,"","오류")</f>
        <v/>
      </c>
      <c r="AE6" s="432" t="str">
        <f>IF((G6*2999)&gt;=O6,"","오류")</f>
        <v/>
      </c>
      <c r="AF6" s="432" t="str">
        <f>IF((H6*4999)&gt;=P6,"","오류")</f>
        <v/>
      </c>
      <c r="AG6" s="432" t="str">
        <f>IF((I6*20000000)&gt;=Q6,"","오류")</f>
        <v/>
      </c>
    </row>
    <row r="7" spans="1:257" ht="21" customHeight="1" x14ac:dyDescent="0.15">
      <c r="A7" s="64" t="s">
        <v>395</v>
      </c>
      <c r="B7" s="67">
        <f t="shared" si="0"/>
        <v>0</v>
      </c>
      <c r="C7" s="312">
        <v>0</v>
      </c>
      <c r="D7" s="312">
        <v>0</v>
      </c>
      <c r="E7" s="312">
        <v>0</v>
      </c>
      <c r="F7" s="312">
        <v>0</v>
      </c>
      <c r="G7" s="312">
        <v>0</v>
      </c>
      <c r="H7" s="312">
        <v>0</v>
      </c>
      <c r="I7" s="43">
        <v>0</v>
      </c>
      <c r="J7" s="99">
        <f t="shared" si="2"/>
        <v>0</v>
      </c>
      <c r="K7" s="312">
        <v>0</v>
      </c>
      <c r="L7" s="312">
        <v>0</v>
      </c>
      <c r="M7" s="312">
        <v>0</v>
      </c>
      <c r="N7" s="312">
        <v>0</v>
      </c>
      <c r="O7" s="312">
        <v>0</v>
      </c>
      <c r="P7" s="312">
        <v>0</v>
      </c>
      <c r="Q7" s="314">
        <v>0</v>
      </c>
      <c r="S7" s="432" t="str">
        <f t="shared" ref="S7:S20" si="4">IF((C7*1)&lt;=K7,"","오류")</f>
        <v/>
      </c>
      <c r="T7" s="432" t="str">
        <f t="shared" ref="T7:T20" si="5">IF((D7*100)&lt;=L7,"","오류")</f>
        <v/>
      </c>
      <c r="U7" s="432" t="str">
        <f t="shared" ref="U7:U20" si="6">IF((E7*500)&lt;=M7,"","오류")</f>
        <v/>
      </c>
      <c r="V7" s="432" t="str">
        <f t="shared" ref="V7:V20" si="7">IF((F7*1000)&lt;=N7,"","오류")</f>
        <v/>
      </c>
      <c r="W7" s="432" t="str">
        <f t="shared" ref="W7:W20" si="8">IF((G7*2000)&lt;=O7,"","오류")</f>
        <v/>
      </c>
      <c r="X7" s="432" t="str">
        <f t="shared" ref="X7:X20" si="9">IF((H7*3000)&lt;=P7,"","오류")</f>
        <v/>
      </c>
      <c r="Y7" s="432" t="str">
        <f t="shared" ref="Y7:Y20" si="10">IF((I7*5000)&lt;=Q7,"","오류")</f>
        <v/>
      </c>
      <c r="AA7" s="432" t="str">
        <f t="shared" ref="AA7:AA20" si="11">IF((C7*99)&gt;=K7,"","오류")</f>
        <v/>
      </c>
      <c r="AB7" s="432" t="str">
        <f t="shared" ref="AB7:AB20" si="12">IF((D7*499)&gt;=L7,"","오류")</f>
        <v/>
      </c>
      <c r="AC7" s="432" t="str">
        <f t="shared" ref="AC7:AC20" si="13">IF((E7*999)&gt;=M7,"","오류")</f>
        <v/>
      </c>
      <c r="AD7" s="432" t="str">
        <f t="shared" ref="AD7:AD20" si="14">IF((F7*1999)&gt;=N7,"","오류")</f>
        <v/>
      </c>
      <c r="AE7" s="432" t="str">
        <f t="shared" ref="AE7:AE20" si="15">IF((G7*2999)&gt;=O7,"","오류")</f>
        <v/>
      </c>
      <c r="AF7" s="432" t="str">
        <f t="shared" ref="AF7:AF20" si="16">IF((H7*4999)&gt;=P7,"","오류")</f>
        <v/>
      </c>
      <c r="AG7" s="432" t="str">
        <f t="shared" ref="AG7:AG20" si="17">IF((I7*20000000)&gt;=Q7,"","오류")</f>
        <v/>
      </c>
    </row>
    <row r="8" spans="1:257" ht="21" customHeight="1" x14ac:dyDescent="0.15">
      <c r="A8" s="64" t="s">
        <v>396</v>
      </c>
      <c r="B8" s="67">
        <f t="shared" si="0"/>
        <v>0</v>
      </c>
      <c r="C8" s="313">
        <v>0</v>
      </c>
      <c r="D8" s="313">
        <v>0</v>
      </c>
      <c r="E8" s="313">
        <v>0</v>
      </c>
      <c r="F8" s="313">
        <v>0</v>
      </c>
      <c r="G8" s="313">
        <v>0</v>
      </c>
      <c r="H8" s="313">
        <v>0</v>
      </c>
      <c r="I8" s="52">
        <v>0</v>
      </c>
      <c r="J8" s="99">
        <f t="shared" si="2"/>
        <v>0</v>
      </c>
      <c r="K8" s="313">
        <v>0</v>
      </c>
      <c r="L8" s="313">
        <v>0</v>
      </c>
      <c r="M8" s="313">
        <v>0</v>
      </c>
      <c r="N8" s="313">
        <v>0</v>
      </c>
      <c r="O8" s="313">
        <v>0</v>
      </c>
      <c r="P8" s="313">
        <v>0</v>
      </c>
      <c r="Q8" s="54">
        <v>0</v>
      </c>
      <c r="S8" s="432" t="str">
        <f t="shared" si="4"/>
        <v/>
      </c>
      <c r="T8" s="432" t="str">
        <f t="shared" si="5"/>
        <v/>
      </c>
      <c r="U8" s="432" t="str">
        <f t="shared" si="6"/>
        <v/>
      </c>
      <c r="V8" s="432" t="str">
        <f t="shared" si="7"/>
        <v/>
      </c>
      <c r="W8" s="432" t="str">
        <f t="shared" si="8"/>
        <v/>
      </c>
      <c r="X8" s="432" t="str">
        <f t="shared" si="9"/>
        <v/>
      </c>
      <c r="Y8" s="432" t="str">
        <f t="shared" si="10"/>
        <v/>
      </c>
      <c r="AA8" s="432" t="str">
        <f t="shared" si="11"/>
        <v/>
      </c>
      <c r="AB8" s="432" t="str">
        <f t="shared" si="12"/>
        <v/>
      </c>
      <c r="AC8" s="432" t="str">
        <f t="shared" si="13"/>
        <v/>
      </c>
      <c r="AD8" s="432" t="str">
        <f t="shared" si="14"/>
        <v/>
      </c>
      <c r="AE8" s="432" t="str">
        <f t="shared" si="15"/>
        <v/>
      </c>
      <c r="AF8" s="432" t="str">
        <f t="shared" si="16"/>
        <v/>
      </c>
      <c r="AG8" s="432" t="str">
        <f t="shared" si="17"/>
        <v/>
      </c>
    </row>
    <row r="9" spans="1:257" ht="21" customHeight="1" x14ac:dyDescent="0.15">
      <c r="A9" s="64" t="s">
        <v>397</v>
      </c>
      <c r="B9" s="67">
        <f t="shared" si="0"/>
        <v>0</v>
      </c>
      <c r="C9" s="313">
        <v>0</v>
      </c>
      <c r="D9" s="313">
        <v>0</v>
      </c>
      <c r="E9" s="313">
        <v>0</v>
      </c>
      <c r="F9" s="313">
        <v>0</v>
      </c>
      <c r="G9" s="313">
        <v>0</v>
      </c>
      <c r="H9" s="313">
        <v>0</v>
      </c>
      <c r="I9" s="52">
        <v>0</v>
      </c>
      <c r="J9" s="99">
        <f t="shared" si="2"/>
        <v>0</v>
      </c>
      <c r="K9" s="313">
        <v>0</v>
      </c>
      <c r="L9" s="313">
        <v>0</v>
      </c>
      <c r="M9" s="313">
        <v>0</v>
      </c>
      <c r="N9" s="313">
        <v>0</v>
      </c>
      <c r="O9" s="313">
        <v>0</v>
      </c>
      <c r="P9" s="313">
        <v>0</v>
      </c>
      <c r="Q9" s="54">
        <v>0</v>
      </c>
      <c r="S9" s="432" t="str">
        <f t="shared" si="4"/>
        <v/>
      </c>
      <c r="T9" s="432" t="str">
        <f t="shared" si="5"/>
        <v/>
      </c>
      <c r="U9" s="432" t="str">
        <f t="shared" si="6"/>
        <v/>
      </c>
      <c r="V9" s="432" t="str">
        <f t="shared" si="7"/>
        <v/>
      </c>
      <c r="W9" s="432" t="str">
        <f t="shared" si="8"/>
        <v/>
      </c>
      <c r="X9" s="432" t="str">
        <f t="shared" si="9"/>
        <v/>
      </c>
      <c r="Y9" s="432" t="str">
        <f t="shared" si="10"/>
        <v/>
      </c>
      <c r="AA9" s="432" t="str">
        <f t="shared" si="11"/>
        <v/>
      </c>
      <c r="AB9" s="432" t="str">
        <f t="shared" si="12"/>
        <v/>
      </c>
      <c r="AC9" s="432" t="str">
        <f t="shared" si="13"/>
        <v/>
      </c>
      <c r="AD9" s="432" t="str">
        <f t="shared" si="14"/>
        <v/>
      </c>
      <c r="AE9" s="432" t="str">
        <f t="shared" si="15"/>
        <v/>
      </c>
      <c r="AF9" s="432" t="str">
        <f t="shared" si="16"/>
        <v/>
      </c>
      <c r="AG9" s="432" t="str">
        <f t="shared" si="17"/>
        <v/>
      </c>
    </row>
    <row r="10" spans="1:257" ht="21" customHeight="1" x14ac:dyDescent="0.15">
      <c r="A10" s="64" t="s">
        <v>398</v>
      </c>
      <c r="B10" s="67">
        <f t="shared" si="0"/>
        <v>0</v>
      </c>
      <c r="C10" s="313">
        <v>0</v>
      </c>
      <c r="D10" s="313">
        <v>0</v>
      </c>
      <c r="E10" s="313">
        <v>0</v>
      </c>
      <c r="F10" s="313">
        <v>0</v>
      </c>
      <c r="G10" s="313">
        <v>0</v>
      </c>
      <c r="H10" s="313">
        <v>0</v>
      </c>
      <c r="I10" s="52">
        <v>0</v>
      </c>
      <c r="J10" s="99">
        <f t="shared" si="2"/>
        <v>0</v>
      </c>
      <c r="K10" s="313">
        <v>0</v>
      </c>
      <c r="L10" s="313">
        <v>0</v>
      </c>
      <c r="M10" s="313">
        <v>0</v>
      </c>
      <c r="N10" s="313">
        <v>0</v>
      </c>
      <c r="O10" s="313">
        <v>0</v>
      </c>
      <c r="P10" s="313">
        <v>0</v>
      </c>
      <c r="Q10" s="54">
        <v>0</v>
      </c>
      <c r="S10" s="432" t="str">
        <f t="shared" si="4"/>
        <v/>
      </c>
      <c r="T10" s="432" t="str">
        <f t="shared" si="5"/>
        <v/>
      </c>
      <c r="U10" s="432" t="str">
        <f t="shared" si="6"/>
        <v/>
      </c>
      <c r="V10" s="432" t="str">
        <f t="shared" si="7"/>
        <v/>
      </c>
      <c r="W10" s="432" t="str">
        <f t="shared" si="8"/>
        <v/>
      </c>
      <c r="X10" s="432" t="str">
        <f t="shared" si="9"/>
        <v/>
      </c>
      <c r="Y10" s="432" t="str">
        <f t="shared" si="10"/>
        <v/>
      </c>
      <c r="AA10" s="432" t="str">
        <f t="shared" si="11"/>
        <v/>
      </c>
      <c r="AB10" s="432" t="str">
        <f t="shared" si="12"/>
        <v/>
      </c>
      <c r="AC10" s="432" t="str">
        <f t="shared" si="13"/>
        <v/>
      </c>
      <c r="AD10" s="432" t="str">
        <f t="shared" si="14"/>
        <v/>
      </c>
      <c r="AE10" s="432" t="str">
        <f t="shared" si="15"/>
        <v/>
      </c>
      <c r="AF10" s="432" t="str">
        <f t="shared" si="16"/>
        <v/>
      </c>
      <c r="AG10" s="432" t="str">
        <f t="shared" si="17"/>
        <v/>
      </c>
    </row>
    <row r="11" spans="1:257" ht="21" customHeight="1" x14ac:dyDescent="0.15">
      <c r="A11" s="64" t="s">
        <v>399</v>
      </c>
      <c r="B11" s="67">
        <f t="shared" si="0"/>
        <v>0</v>
      </c>
      <c r="C11" s="313">
        <v>0</v>
      </c>
      <c r="D11" s="313">
        <v>0</v>
      </c>
      <c r="E11" s="313">
        <v>0</v>
      </c>
      <c r="F11" s="313">
        <v>0</v>
      </c>
      <c r="G11" s="313">
        <v>0</v>
      </c>
      <c r="H11" s="313">
        <v>0</v>
      </c>
      <c r="I11" s="52">
        <v>0</v>
      </c>
      <c r="J11" s="99">
        <f t="shared" si="2"/>
        <v>0</v>
      </c>
      <c r="K11" s="313">
        <v>0</v>
      </c>
      <c r="L11" s="313">
        <v>0</v>
      </c>
      <c r="M11" s="313">
        <v>0</v>
      </c>
      <c r="N11" s="313">
        <v>0</v>
      </c>
      <c r="O11" s="313">
        <v>0</v>
      </c>
      <c r="P11" s="313">
        <v>0</v>
      </c>
      <c r="Q11" s="54">
        <v>0</v>
      </c>
      <c r="S11" s="432" t="str">
        <f t="shared" si="4"/>
        <v/>
      </c>
      <c r="T11" s="432" t="str">
        <f t="shared" si="5"/>
        <v/>
      </c>
      <c r="U11" s="432" t="str">
        <f t="shared" si="6"/>
        <v/>
      </c>
      <c r="V11" s="432" t="str">
        <f t="shared" si="7"/>
        <v/>
      </c>
      <c r="W11" s="432" t="str">
        <f t="shared" si="8"/>
        <v/>
      </c>
      <c r="X11" s="432" t="str">
        <f t="shared" si="9"/>
        <v/>
      </c>
      <c r="Y11" s="432" t="str">
        <f t="shared" si="10"/>
        <v/>
      </c>
      <c r="AA11" s="432" t="str">
        <f t="shared" si="11"/>
        <v/>
      </c>
      <c r="AB11" s="432" t="str">
        <f t="shared" si="12"/>
        <v/>
      </c>
      <c r="AC11" s="432" t="str">
        <f t="shared" si="13"/>
        <v/>
      </c>
      <c r="AD11" s="432" t="str">
        <f t="shared" si="14"/>
        <v/>
      </c>
      <c r="AE11" s="432" t="str">
        <f t="shared" si="15"/>
        <v/>
      </c>
      <c r="AF11" s="432" t="str">
        <f t="shared" si="16"/>
        <v/>
      </c>
      <c r="AG11" s="432" t="str">
        <f t="shared" si="17"/>
        <v/>
      </c>
    </row>
    <row r="12" spans="1:257" ht="21" customHeight="1" x14ac:dyDescent="0.15">
      <c r="A12" s="64" t="s">
        <v>400</v>
      </c>
      <c r="B12" s="67">
        <f t="shared" si="0"/>
        <v>0</v>
      </c>
      <c r="C12" s="313">
        <v>0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52">
        <v>0</v>
      </c>
      <c r="J12" s="99">
        <f t="shared" si="2"/>
        <v>0</v>
      </c>
      <c r="K12" s="313">
        <v>0</v>
      </c>
      <c r="L12" s="313">
        <v>0</v>
      </c>
      <c r="M12" s="313">
        <v>0</v>
      </c>
      <c r="N12" s="313">
        <v>0</v>
      </c>
      <c r="O12" s="313">
        <v>0</v>
      </c>
      <c r="P12" s="313">
        <v>0</v>
      </c>
      <c r="Q12" s="54">
        <v>0</v>
      </c>
      <c r="S12" s="432" t="str">
        <f t="shared" si="4"/>
        <v/>
      </c>
      <c r="T12" s="432" t="str">
        <f t="shared" si="5"/>
        <v/>
      </c>
      <c r="U12" s="432" t="str">
        <f t="shared" si="6"/>
        <v/>
      </c>
      <c r="V12" s="432" t="str">
        <f t="shared" si="7"/>
        <v/>
      </c>
      <c r="W12" s="432" t="str">
        <f t="shared" si="8"/>
        <v/>
      </c>
      <c r="X12" s="432" t="str">
        <f t="shared" si="9"/>
        <v/>
      </c>
      <c r="Y12" s="432" t="str">
        <f t="shared" si="10"/>
        <v/>
      </c>
      <c r="AA12" s="432" t="str">
        <f t="shared" si="11"/>
        <v/>
      </c>
      <c r="AB12" s="432" t="str">
        <f t="shared" si="12"/>
        <v/>
      </c>
      <c r="AC12" s="432" t="str">
        <f t="shared" si="13"/>
        <v/>
      </c>
      <c r="AD12" s="432" t="str">
        <f t="shared" si="14"/>
        <v/>
      </c>
      <c r="AE12" s="432" t="str">
        <f t="shared" si="15"/>
        <v/>
      </c>
      <c r="AF12" s="432" t="str">
        <f t="shared" si="16"/>
        <v/>
      </c>
      <c r="AG12" s="432" t="str">
        <f t="shared" si="17"/>
        <v/>
      </c>
    </row>
    <row r="13" spans="1:257" ht="21" customHeight="1" x14ac:dyDescent="0.15">
      <c r="A13" s="64" t="s">
        <v>401</v>
      </c>
      <c r="B13" s="67">
        <f t="shared" si="0"/>
        <v>0</v>
      </c>
      <c r="C13" s="313">
        <v>0</v>
      </c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52">
        <v>0</v>
      </c>
      <c r="J13" s="99">
        <f t="shared" si="2"/>
        <v>0</v>
      </c>
      <c r="K13" s="313">
        <v>0</v>
      </c>
      <c r="L13" s="313">
        <v>0</v>
      </c>
      <c r="M13" s="313">
        <v>0</v>
      </c>
      <c r="N13" s="313">
        <v>0</v>
      </c>
      <c r="O13" s="313">
        <v>0</v>
      </c>
      <c r="P13" s="313">
        <v>0</v>
      </c>
      <c r="Q13" s="54">
        <v>0</v>
      </c>
      <c r="S13" s="432" t="str">
        <f t="shared" si="4"/>
        <v/>
      </c>
      <c r="T13" s="432" t="str">
        <f t="shared" si="5"/>
        <v/>
      </c>
      <c r="U13" s="432" t="str">
        <f t="shared" si="6"/>
        <v/>
      </c>
      <c r="V13" s="432" t="str">
        <f t="shared" si="7"/>
        <v/>
      </c>
      <c r="W13" s="432" t="str">
        <f t="shared" si="8"/>
        <v/>
      </c>
      <c r="X13" s="432" t="str">
        <f t="shared" si="9"/>
        <v/>
      </c>
      <c r="Y13" s="432" t="str">
        <f t="shared" si="10"/>
        <v/>
      </c>
      <c r="AA13" s="432" t="str">
        <f t="shared" si="11"/>
        <v/>
      </c>
      <c r="AB13" s="432" t="str">
        <f t="shared" si="12"/>
        <v/>
      </c>
      <c r="AC13" s="432" t="str">
        <f t="shared" si="13"/>
        <v/>
      </c>
      <c r="AD13" s="432" t="str">
        <f t="shared" si="14"/>
        <v/>
      </c>
      <c r="AE13" s="432" t="str">
        <f t="shared" si="15"/>
        <v/>
      </c>
      <c r="AF13" s="432" t="str">
        <f t="shared" si="16"/>
        <v/>
      </c>
      <c r="AG13" s="432" t="str">
        <f t="shared" si="17"/>
        <v/>
      </c>
    </row>
    <row r="14" spans="1:257" ht="21" customHeight="1" x14ac:dyDescent="0.15">
      <c r="A14" s="64" t="s">
        <v>402</v>
      </c>
      <c r="B14" s="67">
        <f t="shared" si="0"/>
        <v>0</v>
      </c>
      <c r="C14" s="313">
        <v>0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52">
        <v>0</v>
      </c>
      <c r="J14" s="99">
        <f t="shared" si="2"/>
        <v>0</v>
      </c>
      <c r="K14" s="313">
        <v>0</v>
      </c>
      <c r="L14" s="313">
        <v>0</v>
      </c>
      <c r="M14" s="313">
        <v>0</v>
      </c>
      <c r="N14" s="313">
        <v>0</v>
      </c>
      <c r="O14" s="313">
        <v>0</v>
      </c>
      <c r="P14" s="313">
        <v>0</v>
      </c>
      <c r="Q14" s="54">
        <v>0</v>
      </c>
      <c r="S14" s="432" t="str">
        <f t="shared" si="4"/>
        <v/>
      </c>
      <c r="T14" s="432" t="str">
        <f t="shared" si="5"/>
        <v/>
      </c>
      <c r="U14" s="432" t="str">
        <f t="shared" si="6"/>
        <v/>
      </c>
      <c r="V14" s="432" t="str">
        <f t="shared" si="7"/>
        <v/>
      </c>
      <c r="W14" s="432" t="str">
        <f t="shared" si="8"/>
        <v/>
      </c>
      <c r="X14" s="432" t="str">
        <f t="shared" si="9"/>
        <v/>
      </c>
      <c r="Y14" s="432" t="str">
        <f t="shared" si="10"/>
        <v/>
      </c>
      <c r="AA14" s="432" t="str">
        <f t="shared" si="11"/>
        <v/>
      </c>
      <c r="AB14" s="432" t="str">
        <f t="shared" si="12"/>
        <v/>
      </c>
      <c r="AC14" s="432" t="str">
        <f t="shared" si="13"/>
        <v/>
      </c>
      <c r="AD14" s="432" t="str">
        <f t="shared" si="14"/>
        <v/>
      </c>
      <c r="AE14" s="432" t="str">
        <f t="shared" si="15"/>
        <v/>
      </c>
      <c r="AF14" s="432" t="str">
        <f t="shared" si="16"/>
        <v/>
      </c>
      <c r="AG14" s="432" t="str">
        <f t="shared" si="17"/>
        <v/>
      </c>
    </row>
    <row r="15" spans="1:257" ht="21" customHeight="1" x14ac:dyDescent="0.15">
      <c r="A15" s="64" t="s">
        <v>403</v>
      </c>
      <c r="B15" s="67">
        <f t="shared" si="0"/>
        <v>1</v>
      </c>
      <c r="C15" s="313">
        <v>0</v>
      </c>
      <c r="D15" s="313">
        <v>0</v>
      </c>
      <c r="E15" s="313">
        <v>1</v>
      </c>
      <c r="F15" s="313">
        <v>0</v>
      </c>
      <c r="G15" s="313">
        <v>0</v>
      </c>
      <c r="H15" s="313">
        <v>0</v>
      </c>
      <c r="I15" s="52">
        <v>0</v>
      </c>
      <c r="J15" s="99">
        <f t="shared" si="2"/>
        <v>568</v>
      </c>
      <c r="K15" s="313">
        <v>0</v>
      </c>
      <c r="L15" s="313">
        <v>0</v>
      </c>
      <c r="M15" s="313">
        <v>568</v>
      </c>
      <c r="N15" s="313">
        <v>0</v>
      </c>
      <c r="O15" s="313">
        <v>0</v>
      </c>
      <c r="P15" s="313">
        <v>0</v>
      </c>
      <c r="Q15" s="54">
        <v>0</v>
      </c>
      <c r="S15" s="432" t="str">
        <f t="shared" si="4"/>
        <v/>
      </c>
      <c r="T15" s="432" t="str">
        <f t="shared" si="5"/>
        <v/>
      </c>
      <c r="U15" s="432" t="str">
        <f t="shared" si="6"/>
        <v/>
      </c>
      <c r="V15" s="432" t="str">
        <f t="shared" si="7"/>
        <v/>
      </c>
      <c r="W15" s="432" t="str">
        <f t="shared" si="8"/>
        <v/>
      </c>
      <c r="X15" s="432" t="str">
        <f t="shared" si="9"/>
        <v/>
      </c>
      <c r="Y15" s="432" t="str">
        <f t="shared" si="10"/>
        <v/>
      </c>
      <c r="AA15" s="432" t="str">
        <f t="shared" si="11"/>
        <v/>
      </c>
      <c r="AB15" s="432" t="str">
        <f t="shared" si="12"/>
        <v/>
      </c>
      <c r="AC15" s="432" t="str">
        <f t="shared" si="13"/>
        <v/>
      </c>
      <c r="AD15" s="432" t="str">
        <f t="shared" si="14"/>
        <v/>
      </c>
      <c r="AE15" s="432" t="str">
        <f t="shared" si="15"/>
        <v/>
      </c>
      <c r="AF15" s="432" t="str">
        <f t="shared" si="16"/>
        <v/>
      </c>
      <c r="AG15" s="432" t="str">
        <f t="shared" si="17"/>
        <v/>
      </c>
    </row>
    <row r="16" spans="1:257" ht="21" customHeight="1" x14ac:dyDescent="0.15">
      <c r="A16" s="64" t="s">
        <v>404</v>
      </c>
      <c r="B16" s="67">
        <f t="shared" si="0"/>
        <v>0</v>
      </c>
      <c r="C16" s="313">
        <v>0</v>
      </c>
      <c r="D16" s="313">
        <v>0</v>
      </c>
      <c r="E16" s="313">
        <v>0</v>
      </c>
      <c r="F16" s="313">
        <v>0</v>
      </c>
      <c r="G16" s="313">
        <v>0</v>
      </c>
      <c r="H16" s="313">
        <v>0</v>
      </c>
      <c r="I16" s="52">
        <v>0</v>
      </c>
      <c r="J16" s="99">
        <f t="shared" si="2"/>
        <v>0</v>
      </c>
      <c r="K16" s="313">
        <v>0</v>
      </c>
      <c r="L16" s="313">
        <v>0</v>
      </c>
      <c r="M16" s="313">
        <v>0</v>
      </c>
      <c r="N16" s="313">
        <v>0</v>
      </c>
      <c r="O16" s="313">
        <v>0</v>
      </c>
      <c r="P16" s="313">
        <v>0</v>
      </c>
      <c r="Q16" s="54">
        <v>0</v>
      </c>
      <c r="S16" s="432" t="str">
        <f t="shared" si="4"/>
        <v/>
      </c>
      <c r="T16" s="432" t="str">
        <f t="shared" si="5"/>
        <v/>
      </c>
      <c r="U16" s="432" t="str">
        <f t="shared" si="6"/>
        <v/>
      </c>
      <c r="V16" s="432" t="str">
        <f t="shared" si="7"/>
        <v/>
      </c>
      <c r="W16" s="432" t="str">
        <f t="shared" si="8"/>
        <v/>
      </c>
      <c r="X16" s="432" t="str">
        <f t="shared" si="9"/>
        <v/>
      </c>
      <c r="Y16" s="432" t="str">
        <f t="shared" si="10"/>
        <v/>
      </c>
      <c r="AA16" s="432" t="str">
        <f t="shared" si="11"/>
        <v/>
      </c>
      <c r="AB16" s="432" t="str">
        <f t="shared" si="12"/>
        <v/>
      </c>
      <c r="AC16" s="432" t="str">
        <f t="shared" si="13"/>
        <v/>
      </c>
      <c r="AD16" s="432" t="str">
        <f t="shared" si="14"/>
        <v/>
      </c>
      <c r="AE16" s="432" t="str">
        <f>IF((G16*2999)&gt;=O16,"","오류")</f>
        <v/>
      </c>
      <c r="AF16" s="432" t="str">
        <f t="shared" si="16"/>
        <v/>
      </c>
      <c r="AG16" s="432" t="str">
        <f t="shared" si="17"/>
        <v/>
      </c>
    </row>
    <row r="17" spans="1:33" ht="21" customHeight="1" x14ac:dyDescent="0.15">
      <c r="A17" s="64" t="s">
        <v>405</v>
      </c>
      <c r="B17" s="67">
        <f t="shared" si="0"/>
        <v>0</v>
      </c>
      <c r="C17" s="313">
        <v>0</v>
      </c>
      <c r="D17" s="313">
        <v>0</v>
      </c>
      <c r="E17" s="313">
        <v>0</v>
      </c>
      <c r="F17" s="313">
        <v>0</v>
      </c>
      <c r="G17" s="313">
        <v>0</v>
      </c>
      <c r="H17" s="313">
        <v>0</v>
      </c>
      <c r="I17" s="52">
        <v>0</v>
      </c>
      <c r="J17" s="99">
        <f t="shared" si="2"/>
        <v>0</v>
      </c>
      <c r="K17" s="313">
        <v>0</v>
      </c>
      <c r="L17" s="313">
        <v>0</v>
      </c>
      <c r="M17" s="313">
        <v>0</v>
      </c>
      <c r="N17" s="313">
        <v>0</v>
      </c>
      <c r="O17" s="313">
        <v>0</v>
      </c>
      <c r="P17" s="313">
        <v>0</v>
      </c>
      <c r="Q17" s="54">
        <v>0</v>
      </c>
      <c r="S17" s="432" t="str">
        <f t="shared" si="4"/>
        <v/>
      </c>
      <c r="T17" s="432" t="str">
        <f t="shared" si="5"/>
        <v/>
      </c>
      <c r="U17" s="432" t="str">
        <f t="shared" si="6"/>
        <v/>
      </c>
      <c r="V17" s="432" t="str">
        <f t="shared" si="7"/>
        <v/>
      </c>
      <c r="W17" s="432" t="str">
        <f t="shared" si="8"/>
        <v/>
      </c>
      <c r="X17" s="432" t="str">
        <f t="shared" si="9"/>
        <v/>
      </c>
      <c r="Y17" s="432" t="str">
        <f t="shared" si="10"/>
        <v/>
      </c>
      <c r="AA17" s="432" t="str">
        <f t="shared" si="11"/>
        <v/>
      </c>
      <c r="AB17" s="432" t="str">
        <f t="shared" si="12"/>
        <v/>
      </c>
      <c r="AC17" s="432" t="str">
        <f t="shared" si="13"/>
        <v/>
      </c>
      <c r="AD17" s="432" t="str">
        <f t="shared" si="14"/>
        <v/>
      </c>
      <c r="AE17" s="432" t="str">
        <f t="shared" si="15"/>
        <v/>
      </c>
      <c r="AF17" s="432" t="str">
        <f t="shared" si="16"/>
        <v/>
      </c>
      <c r="AG17" s="432" t="str">
        <f t="shared" si="17"/>
        <v/>
      </c>
    </row>
    <row r="18" spans="1:33" ht="21" customHeight="1" x14ac:dyDescent="0.15">
      <c r="A18" s="64"/>
      <c r="B18" s="67">
        <f t="shared" si="0"/>
        <v>0</v>
      </c>
      <c r="C18" s="313"/>
      <c r="D18" s="313"/>
      <c r="E18" s="313"/>
      <c r="F18" s="313"/>
      <c r="G18" s="313"/>
      <c r="H18" s="313"/>
      <c r="I18" s="52"/>
      <c r="J18" s="99">
        <f t="shared" si="2"/>
        <v>0</v>
      </c>
      <c r="K18" s="313"/>
      <c r="L18" s="313"/>
      <c r="M18" s="313"/>
      <c r="N18" s="313"/>
      <c r="O18" s="313"/>
      <c r="P18" s="313"/>
      <c r="Q18" s="54"/>
      <c r="S18" s="432" t="str">
        <f t="shared" si="4"/>
        <v/>
      </c>
      <c r="T18" s="432" t="str">
        <f t="shared" si="5"/>
        <v/>
      </c>
      <c r="U18" s="432" t="str">
        <f t="shared" si="6"/>
        <v/>
      </c>
      <c r="V18" s="432" t="str">
        <f t="shared" si="7"/>
        <v/>
      </c>
      <c r="W18" s="432" t="str">
        <f t="shared" si="8"/>
        <v/>
      </c>
      <c r="X18" s="432" t="str">
        <f t="shared" si="9"/>
        <v/>
      </c>
      <c r="Y18" s="432" t="str">
        <f t="shared" si="10"/>
        <v/>
      </c>
      <c r="AA18" s="432" t="str">
        <f t="shared" si="11"/>
        <v/>
      </c>
      <c r="AB18" s="432" t="str">
        <f t="shared" si="12"/>
        <v/>
      </c>
      <c r="AC18" s="432" t="str">
        <f t="shared" si="13"/>
        <v/>
      </c>
      <c r="AD18" s="432" t="str">
        <f t="shared" si="14"/>
        <v/>
      </c>
      <c r="AE18" s="432" t="str">
        <f t="shared" si="15"/>
        <v/>
      </c>
      <c r="AF18" s="432" t="str">
        <f t="shared" si="16"/>
        <v/>
      </c>
      <c r="AG18" s="432" t="str">
        <f t="shared" si="17"/>
        <v/>
      </c>
    </row>
    <row r="19" spans="1:33" ht="21" customHeight="1" x14ac:dyDescent="0.15">
      <c r="A19" s="64"/>
      <c r="B19" s="67">
        <f t="shared" si="0"/>
        <v>0</v>
      </c>
      <c r="C19" s="313"/>
      <c r="D19" s="313"/>
      <c r="E19" s="313"/>
      <c r="F19" s="313"/>
      <c r="G19" s="313"/>
      <c r="H19" s="313"/>
      <c r="I19" s="52"/>
      <c r="J19" s="99">
        <f t="shared" si="2"/>
        <v>0</v>
      </c>
      <c r="K19" s="313"/>
      <c r="L19" s="313"/>
      <c r="M19" s="313"/>
      <c r="N19" s="313"/>
      <c r="O19" s="313"/>
      <c r="P19" s="313"/>
      <c r="Q19" s="54"/>
      <c r="S19" s="432" t="str">
        <f t="shared" si="4"/>
        <v/>
      </c>
      <c r="T19" s="432" t="str">
        <f t="shared" si="5"/>
        <v/>
      </c>
      <c r="U19" s="432" t="str">
        <f t="shared" si="6"/>
        <v/>
      </c>
      <c r="V19" s="432" t="str">
        <f t="shared" si="7"/>
        <v/>
      </c>
      <c r="W19" s="432" t="str">
        <f t="shared" si="8"/>
        <v/>
      </c>
      <c r="X19" s="432" t="str">
        <f t="shared" si="9"/>
        <v/>
      </c>
      <c r="Y19" s="432" t="str">
        <f t="shared" si="10"/>
        <v/>
      </c>
      <c r="AA19" s="432" t="str">
        <f t="shared" si="11"/>
        <v/>
      </c>
      <c r="AB19" s="432" t="str">
        <f t="shared" si="12"/>
        <v/>
      </c>
      <c r="AC19" s="432" t="str">
        <f t="shared" si="13"/>
        <v/>
      </c>
      <c r="AD19" s="432" t="str">
        <f t="shared" si="14"/>
        <v/>
      </c>
      <c r="AE19" s="432" t="str">
        <f t="shared" si="15"/>
        <v/>
      </c>
      <c r="AF19" s="432" t="str">
        <f t="shared" si="16"/>
        <v/>
      </c>
      <c r="AG19" s="432" t="str">
        <f t="shared" si="17"/>
        <v/>
      </c>
    </row>
    <row r="20" spans="1:33" ht="21" customHeight="1" x14ac:dyDescent="0.15">
      <c r="A20" s="64"/>
      <c r="B20" s="67">
        <f t="shared" si="0"/>
        <v>0</v>
      </c>
      <c r="C20" s="313"/>
      <c r="D20" s="313"/>
      <c r="E20" s="313"/>
      <c r="F20" s="313"/>
      <c r="G20" s="313"/>
      <c r="H20" s="313"/>
      <c r="I20" s="52"/>
      <c r="J20" s="99">
        <f t="shared" si="2"/>
        <v>0</v>
      </c>
      <c r="K20" s="313"/>
      <c r="L20" s="313"/>
      <c r="M20" s="313"/>
      <c r="N20" s="313"/>
      <c r="O20" s="313"/>
      <c r="P20" s="313"/>
      <c r="Q20" s="54"/>
      <c r="S20" s="432" t="str">
        <f t="shared" si="4"/>
        <v/>
      </c>
      <c r="T20" s="432" t="str">
        <f t="shared" si="5"/>
        <v/>
      </c>
      <c r="U20" s="432" t="str">
        <f t="shared" si="6"/>
        <v/>
      </c>
      <c r="V20" s="432" t="str">
        <f t="shared" si="7"/>
        <v/>
      </c>
      <c r="W20" s="432" t="str">
        <f t="shared" si="8"/>
        <v/>
      </c>
      <c r="X20" s="432" t="str">
        <f t="shared" si="9"/>
        <v/>
      </c>
      <c r="Y20" s="432" t="str">
        <f t="shared" si="10"/>
        <v/>
      </c>
      <c r="AA20" s="432" t="str">
        <f t="shared" si="11"/>
        <v/>
      </c>
      <c r="AB20" s="432" t="str">
        <f t="shared" si="12"/>
        <v/>
      </c>
      <c r="AC20" s="432" t="str">
        <f t="shared" si="13"/>
        <v/>
      </c>
      <c r="AD20" s="432" t="str">
        <f t="shared" si="14"/>
        <v/>
      </c>
      <c r="AE20" s="432" t="str">
        <f t="shared" si="15"/>
        <v/>
      </c>
      <c r="AF20" s="432" t="str">
        <f t="shared" si="16"/>
        <v/>
      </c>
      <c r="AG20" s="432" t="str">
        <f t="shared" si="17"/>
        <v/>
      </c>
    </row>
    <row r="21" spans="1:33" ht="21" customHeight="1" x14ac:dyDescent="0.15">
      <c r="A21" s="64"/>
      <c r="B21" s="67">
        <f t="shared" ref="B21:B36" si="18">SUM(C21:I21)</f>
        <v>0</v>
      </c>
      <c r="C21" s="313"/>
      <c r="D21" s="313"/>
      <c r="E21" s="313"/>
      <c r="F21" s="313"/>
      <c r="G21" s="313"/>
      <c r="H21" s="313"/>
      <c r="I21" s="52"/>
      <c r="J21" s="99">
        <f t="shared" ref="J21:J36" si="19">SUM(K21:Q21)</f>
        <v>0</v>
      </c>
      <c r="K21" s="313"/>
      <c r="L21" s="313"/>
      <c r="M21" s="313"/>
      <c r="N21" s="313"/>
      <c r="O21" s="313"/>
      <c r="P21" s="313"/>
      <c r="Q21" s="54"/>
      <c r="S21" s="432" t="str">
        <f t="shared" ref="S21:S36" si="20">IF((C21*1)&lt;=K21,"","오류")</f>
        <v/>
      </c>
      <c r="T21" s="432" t="str">
        <f t="shared" ref="T21:T36" si="21">IF((D21*100)&lt;=L21,"","오류")</f>
        <v/>
      </c>
      <c r="U21" s="432" t="str">
        <f t="shared" ref="U21:U36" si="22">IF((E21*500)&lt;=M21,"","오류")</f>
        <v/>
      </c>
      <c r="V21" s="432" t="str">
        <f t="shared" ref="V21:V36" si="23">IF((F21*1000)&lt;=N21,"","오류")</f>
        <v/>
      </c>
      <c r="W21" s="432" t="str">
        <f t="shared" ref="W21:W36" si="24">IF((G21*2000)&lt;=O21,"","오류")</f>
        <v/>
      </c>
      <c r="X21" s="432" t="str">
        <f t="shared" ref="X21:X36" si="25">IF((H21*3000)&lt;=P21,"","오류")</f>
        <v/>
      </c>
      <c r="Y21" s="432" t="str">
        <f t="shared" ref="Y21:Y36" si="26">IF((I21*5000)&lt;=Q21,"","오류")</f>
        <v/>
      </c>
      <c r="AA21" s="432" t="str">
        <f t="shared" ref="AA21:AA36" si="27">IF((C21*99)&gt;=K21,"","오류")</f>
        <v/>
      </c>
      <c r="AB21" s="432" t="str">
        <f t="shared" ref="AB21:AB36" si="28">IF((D21*499)&gt;=L21,"","오류")</f>
        <v/>
      </c>
      <c r="AC21" s="432" t="str">
        <f t="shared" ref="AC21:AC36" si="29">IF((E21*999)&gt;=M21,"","오류")</f>
        <v/>
      </c>
      <c r="AD21" s="432" t="str">
        <f t="shared" ref="AD21:AD36" si="30">IF((F21*1999)&gt;=N21,"","오류")</f>
        <v/>
      </c>
      <c r="AE21" s="432" t="str">
        <f t="shared" ref="AE21:AE36" si="31">IF((G21*2999)&gt;=O21,"","오류")</f>
        <v/>
      </c>
      <c r="AF21" s="432" t="str">
        <f t="shared" ref="AF21:AF36" si="32">IF((H21*4999)&gt;=P21,"","오류")</f>
        <v/>
      </c>
      <c r="AG21" s="432" t="str">
        <f t="shared" ref="AG21:AG36" si="33">IF((I21*20000000)&gt;=Q21,"","오류")</f>
        <v/>
      </c>
    </row>
    <row r="22" spans="1:33" ht="21" customHeight="1" x14ac:dyDescent="0.15">
      <c r="A22" s="64"/>
      <c r="B22" s="67">
        <f t="shared" si="18"/>
        <v>0</v>
      </c>
      <c r="C22" s="313"/>
      <c r="D22" s="313"/>
      <c r="E22" s="313"/>
      <c r="F22" s="313"/>
      <c r="G22" s="313"/>
      <c r="H22" s="313"/>
      <c r="I22" s="52"/>
      <c r="J22" s="99">
        <f t="shared" si="19"/>
        <v>0</v>
      </c>
      <c r="K22" s="313"/>
      <c r="L22" s="313"/>
      <c r="M22" s="313"/>
      <c r="N22" s="313"/>
      <c r="O22" s="313"/>
      <c r="P22" s="313"/>
      <c r="Q22" s="54"/>
      <c r="S22" s="432" t="str">
        <f t="shared" si="20"/>
        <v/>
      </c>
      <c r="T22" s="432" t="str">
        <f t="shared" si="21"/>
        <v/>
      </c>
      <c r="U22" s="432" t="str">
        <f t="shared" si="22"/>
        <v/>
      </c>
      <c r="V22" s="432" t="str">
        <f t="shared" si="23"/>
        <v/>
      </c>
      <c r="W22" s="432" t="str">
        <f t="shared" si="24"/>
        <v/>
      </c>
      <c r="X22" s="432" t="str">
        <f t="shared" si="25"/>
        <v/>
      </c>
      <c r="Y22" s="432" t="str">
        <f t="shared" si="26"/>
        <v/>
      </c>
      <c r="AA22" s="432" t="str">
        <f t="shared" si="27"/>
        <v/>
      </c>
      <c r="AB22" s="432" t="str">
        <f t="shared" si="28"/>
        <v/>
      </c>
      <c r="AC22" s="432" t="str">
        <f t="shared" si="29"/>
        <v/>
      </c>
      <c r="AD22" s="432" t="str">
        <f t="shared" si="30"/>
        <v/>
      </c>
      <c r="AE22" s="432" t="str">
        <f t="shared" si="31"/>
        <v/>
      </c>
      <c r="AF22" s="432" t="str">
        <f t="shared" si="32"/>
        <v/>
      </c>
      <c r="AG22" s="432" t="str">
        <f t="shared" si="33"/>
        <v/>
      </c>
    </row>
    <row r="23" spans="1:33" ht="21" customHeight="1" x14ac:dyDescent="0.15">
      <c r="A23" s="64"/>
      <c r="B23" s="67">
        <f t="shared" si="18"/>
        <v>0</v>
      </c>
      <c r="C23" s="313"/>
      <c r="D23" s="313"/>
      <c r="E23" s="313"/>
      <c r="F23" s="313"/>
      <c r="G23" s="313"/>
      <c r="H23" s="313"/>
      <c r="I23" s="52"/>
      <c r="J23" s="99">
        <f t="shared" si="19"/>
        <v>0</v>
      </c>
      <c r="K23" s="313"/>
      <c r="L23" s="313"/>
      <c r="M23" s="313"/>
      <c r="N23" s="313"/>
      <c r="O23" s="313"/>
      <c r="P23" s="313"/>
      <c r="Q23" s="54"/>
      <c r="S23" s="432" t="str">
        <f t="shared" si="20"/>
        <v/>
      </c>
      <c r="T23" s="432" t="str">
        <f t="shared" si="21"/>
        <v/>
      </c>
      <c r="U23" s="432" t="str">
        <f t="shared" si="22"/>
        <v/>
      </c>
      <c r="V23" s="432" t="str">
        <f t="shared" si="23"/>
        <v/>
      </c>
      <c r="W23" s="432" t="str">
        <f t="shared" si="24"/>
        <v/>
      </c>
      <c r="X23" s="432" t="str">
        <f t="shared" si="25"/>
        <v/>
      </c>
      <c r="Y23" s="432" t="str">
        <f t="shared" si="26"/>
        <v/>
      </c>
      <c r="AA23" s="432" t="str">
        <f t="shared" si="27"/>
        <v/>
      </c>
      <c r="AB23" s="432" t="str">
        <f t="shared" si="28"/>
        <v/>
      </c>
      <c r="AC23" s="432" t="str">
        <f t="shared" si="29"/>
        <v/>
      </c>
      <c r="AD23" s="432" t="str">
        <f t="shared" si="30"/>
        <v/>
      </c>
      <c r="AE23" s="432" t="str">
        <f t="shared" si="31"/>
        <v/>
      </c>
      <c r="AF23" s="432" t="str">
        <f t="shared" si="32"/>
        <v/>
      </c>
      <c r="AG23" s="432" t="str">
        <f t="shared" si="33"/>
        <v/>
      </c>
    </row>
    <row r="24" spans="1:33" ht="21" customHeight="1" x14ac:dyDescent="0.15">
      <c r="A24" s="64"/>
      <c r="B24" s="67">
        <f t="shared" si="18"/>
        <v>0</v>
      </c>
      <c r="C24" s="313"/>
      <c r="D24" s="313"/>
      <c r="E24" s="313"/>
      <c r="F24" s="313"/>
      <c r="G24" s="313"/>
      <c r="H24" s="313"/>
      <c r="I24" s="52"/>
      <c r="J24" s="99">
        <f t="shared" si="19"/>
        <v>0</v>
      </c>
      <c r="K24" s="313"/>
      <c r="L24" s="313"/>
      <c r="M24" s="313"/>
      <c r="N24" s="313"/>
      <c r="O24" s="313"/>
      <c r="P24" s="313"/>
      <c r="Q24" s="54"/>
      <c r="S24" s="432" t="str">
        <f t="shared" si="20"/>
        <v/>
      </c>
      <c r="T24" s="432" t="str">
        <f t="shared" si="21"/>
        <v/>
      </c>
      <c r="U24" s="432" t="str">
        <f t="shared" si="22"/>
        <v/>
      </c>
      <c r="V24" s="432" t="str">
        <f t="shared" si="23"/>
        <v/>
      </c>
      <c r="W24" s="432" t="str">
        <f t="shared" si="24"/>
        <v/>
      </c>
      <c r="X24" s="432" t="str">
        <f t="shared" si="25"/>
        <v/>
      </c>
      <c r="Y24" s="432" t="str">
        <f t="shared" si="26"/>
        <v/>
      </c>
      <c r="AA24" s="432" t="str">
        <f t="shared" si="27"/>
        <v/>
      </c>
      <c r="AB24" s="432" t="str">
        <f t="shared" si="28"/>
        <v/>
      </c>
      <c r="AC24" s="432" t="str">
        <f t="shared" si="29"/>
        <v/>
      </c>
      <c r="AD24" s="432" t="str">
        <f t="shared" si="30"/>
        <v/>
      </c>
      <c r="AE24" s="432" t="str">
        <f t="shared" si="31"/>
        <v/>
      </c>
      <c r="AF24" s="432" t="str">
        <f t="shared" si="32"/>
        <v/>
      </c>
      <c r="AG24" s="432" t="str">
        <f t="shared" si="33"/>
        <v/>
      </c>
    </row>
    <row r="25" spans="1:33" ht="21" customHeight="1" x14ac:dyDescent="0.15">
      <c r="A25" s="64"/>
      <c r="B25" s="67">
        <f t="shared" si="18"/>
        <v>0</v>
      </c>
      <c r="C25" s="313"/>
      <c r="D25" s="313"/>
      <c r="E25" s="313"/>
      <c r="F25" s="313"/>
      <c r="G25" s="313"/>
      <c r="H25" s="313"/>
      <c r="I25" s="52"/>
      <c r="J25" s="99">
        <f t="shared" si="19"/>
        <v>0</v>
      </c>
      <c r="K25" s="313"/>
      <c r="L25" s="313"/>
      <c r="M25" s="313"/>
      <c r="N25" s="313"/>
      <c r="O25" s="313"/>
      <c r="P25" s="313"/>
      <c r="Q25" s="54"/>
      <c r="S25" s="432" t="str">
        <f t="shared" si="20"/>
        <v/>
      </c>
      <c r="T25" s="432" t="str">
        <f t="shared" si="21"/>
        <v/>
      </c>
      <c r="U25" s="432" t="str">
        <f t="shared" si="22"/>
        <v/>
      </c>
      <c r="V25" s="432" t="str">
        <f t="shared" si="23"/>
        <v/>
      </c>
      <c r="W25" s="432" t="str">
        <f t="shared" si="24"/>
        <v/>
      </c>
      <c r="X25" s="432" t="str">
        <f t="shared" si="25"/>
        <v/>
      </c>
      <c r="Y25" s="432" t="str">
        <f t="shared" si="26"/>
        <v/>
      </c>
      <c r="AA25" s="432" t="str">
        <f t="shared" si="27"/>
        <v/>
      </c>
      <c r="AB25" s="432" t="str">
        <f t="shared" si="28"/>
        <v/>
      </c>
      <c r="AC25" s="432" t="str">
        <f t="shared" si="29"/>
        <v/>
      </c>
      <c r="AD25" s="432" t="str">
        <f t="shared" si="30"/>
        <v/>
      </c>
      <c r="AE25" s="432" t="str">
        <f t="shared" si="31"/>
        <v/>
      </c>
      <c r="AF25" s="432" t="str">
        <f t="shared" si="32"/>
        <v/>
      </c>
      <c r="AG25" s="432" t="str">
        <f t="shared" si="33"/>
        <v/>
      </c>
    </row>
    <row r="26" spans="1:33" ht="21" customHeight="1" x14ac:dyDescent="0.15">
      <c r="A26" s="64"/>
      <c r="B26" s="67">
        <f t="shared" si="18"/>
        <v>0</v>
      </c>
      <c r="C26" s="313"/>
      <c r="D26" s="313"/>
      <c r="E26" s="313"/>
      <c r="F26" s="313"/>
      <c r="G26" s="313"/>
      <c r="H26" s="313"/>
      <c r="I26" s="52"/>
      <c r="J26" s="99">
        <f t="shared" si="19"/>
        <v>0</v>
      </c>
      <c r="K26" s="313"/>
      <c r="L26" s="313"/>
      <c r="M26" s="313"/>
      <c r="N26" s="313"/>
      <c r="O26" s="313"/>
      <c r="P26" s="313"/>
      <c r="Q26" s="54"/>
      <c r="S26" s="432" t="str">
        <f t="shared" si="20"/>
        <v/>
      </c>
      <c r="T26" s="432" t="str">
        <f t="shared" si="21"/>
        <v/>
      </c>
      <c r="U26" s="432" t="str">
        <f t="shared" si="22"/>
        <v/>
      </c>
      <c r="V26" s="432" t="str">
        <f t="shared" si="23"/>
        <v/>
      </c>
      <c r="W26" s="432" t="str">
        <f t="shared" si="24"/>
        <v/>
      </c>
      <c r="X26" s="432" t="str">
        <f t="shared" si="25"/>
        <v/>
      </c>
      <c r="Y26" s="432" t="str">
        <f t="shared" si="26"/>
        <v/>
      </c>
      <c r="AA26" s="432" t="str">
        <f t="shared" si="27"/>
        <v/>
      </c>
      <c r="AB26" s="432" t="str">
        <f t="shared" si="28"/>
        <v/>
      </c>
      <c r="AC26" s="432" t="str">
        <f t="shared" si="29"/>
        <v/>
      </c>
      <c r="AD26" s="432" t="str">
        <f t="shared" si="30"/>
        <v/>
      </c>
      <c r="AE26" s="432" t="str">
        <f t="shared" si="31"/>
        <v/>
      </c>
      <c r="AF26" s="432" t="str">
        <f t="shared" si="32"/>
        <v/>
      </c>
      <c r="AG26" s="432" t="str">
        <f t="shared" si="33"/>
        <v/>
      </c>
    </row>
    <row r="27" spans="1:33" ht="21" customHeight="1" x14ac:dyDescent="0.15">
      <c r="A27" s="64"/>
      <c r="B27" s="67">
        <f t="shared" si="18"/>
        <v>0</v>
      </c>
      <c r="C27" s="313"/>
      <c r="D27" s="313"/>
      <c r="E27" s="313"/>
      <c r="F27" s="313"/>
      <c r="G27" s="313"/>
      <c r="H27" s="313"/>
      <c r="I27" s="52"/>
      <c r="J27" s="99">
        <f t="shared" si="19"/>
        <v>0</v>
      </c>
      <c r="K27" s="313"/>
      <c r="L27" s="313"/>
      <c r="M27" s="313"/>
      <c r="N27" s="313"/>
      <c r="O27" s="313"/>
      <c r="P27" s="313"/>
      <c r="Q27" s="54"/>
      <c r="S27" s="432" t="str">
        <f t="shared" si="20"/>
        <v/>
      </c>
      <c r="T27" s="432" t="str">
        <f t="shared" si="21"/>
        <v/>
      </c>
      <c r="U27" s="432" t="str">
        <f t="shared" si="22"/>
        <v/>
      </c>
      <c r="V27" s="432" t="str">
        <f t="shared" si="23"/>
        <v/>
      </c>
      <c r="W27" s="432" t="str">
        <f t="shared" si="24"/>
        <v/>
      </c>
      <c r="X27" s="432" t="str">
        <f t="shared" si="25"/>
        <v/>
      </c>
      <c r="Y27" s="432" t="str">
        <f t="shared" si="26"/>
        <v/>
      </c>
      <c r="AA27" s="432" t="str">
        <f t="shared" si="27"/>
        <v/>
      </c>
      <c r="AB27" s="432" t="str">
        <f t="shared" si="28"/>
        <v/>
      </c>
      <c r="AC27" s="432" t="str">
        <f t="shared" si="29"/>
        <v/>
      </c>
      <c r="AD27" s="432" t="str">
        <f t="shared" si="30"/>
        <v/>
      </c>
      <c r="AE27" s="432" t="str">
        <f t="shared" si="31"/>
        <v/>
      </c>
      <c r="AF27" s="432" t="str">
        <f t="shared" si="32"/>
        <v/>
      </c>
      <c r="AG27" s="432" t="str">
        <f t="shared" si="33"/>
        <v/>
      </c>
    </row>
    <row r="28" spans="1:33" ht="21" customHeight="1" x14ac:dyDescent="0.15">
      <c r="A28" s="64"/>
      <c r="B28" s="67">
        <f t="shared" si="18"/>
        <v>0</v>
      </c>
      <c r="C28" s="313"/>
      <c r="D28" s="313"/>
      <c r="E28" s="313"/>
      <c r="F28" s="313"/>
      <c r="G28" s="313"/>
      <c r="H28" s="313"/>
      <c r="I28" s="52"/>
      <c r="J28" s="99">
        <f t="shared" si="19"/>
        <v>0</v>
      </c>
      <c r="K28" s="313"/>
      <c r="L28" s="313"/>
      <c r="M28" s="313"/>
      <c r="N28" s="313"/>
      <c r="O28" s="313"/>
      <c r="P28" s="313"/>
      <c r="Q28" s="54"/>
      <c r="S28" s="432" t="str">
        <f t="shared" si="20"/>
        <v/>
      </c>
      <c r="T28" s="432" t="str">
        <f t="shared" si="21"/>
        <v/>
      </c>
      <c r="U28" s="432" t="str">
        <f t="shared" si="22"/>
        <v/>
      </c>
      <c r="V28" s="432" t="str">
        <f t="shared" si="23"/>
        <v/>
      </c>
      <c r="W28" s="432" t="str">
        <f t="shared" si="24"/>
        <v/>
      </c>
      <c r="X28" s="432" t="str">
        <f t="shared" si="25"/>
        <v/>
      </c>
      <c r="Y28" s="432" t="str">
        <f t="shared" si="26"/>
        <v/>
      </c>
      <c r="AA28" s="432" t="str">
        <f t="shared" si="27"/>
        <v/>
      </c>
      <c r="AB28" s="432" t="str">
        <f t="shared" si="28"/>
        <v/>
      </c>
      <c r="AC28" s="432" t="str">
        <f t="shared" si="29"/>
        <v/>
      </c>
      <c r="AD28" s="432" t="str">
        <f t="shared" si="30"/>
        <v/>
      </c>
      <c r="AE28" s="432" t="str">
        <f t="shared" si="31"/>
        <v/>
      </c>
      <c r="AF28" s="432" t="str">
        <f t="shared" si="32"/>
        <v/>
      </c>
      <c r="AG28" s="432" t="str">
        <f t="shared" si="33"/>
        <v/>
      </c>
    </row>
    <row r="29" spans="1:33" ht="21" customHeight="1" x14ac:dyDescent="0.15">
      <c r="A29" s="64"/>
      <c r="B29" s="67">
        <f t="shared" si="18"/>
        <v>0</v>
      </c>
      <c r="C29" s="313"/>
      <c r="D29" s="313"/>
      <c r="E29" s="313"/>
      <c r="F29" s="313"/>
      <c r="G29" s="313"/>
      <c r="H29" s="313"/>
      <c r="I29" s="52"/>
      <c r="J29" s="99">
        <f t="shared" si="19"/>
        <v>0</v>
      </c>
      <c r="K29" s="313"/>
      <c r="L29" s="313"/>
      <c r="M29" s="313"/>
      <c r="N29" s="313"/>
      <c r="O29" s="313"/>
      <c r="P29" s="313"/>
      <c r="Q29" s="54"/>
      <c r="S29" s="432" t="str">
        <f t="shared" si="20"/>
        <v/>
      </c>
      <c r="T29" s="432" t="str">
        <f t="shared" si="21"/>
        <v/>
      </c>
      <c r="U29" s="432" t="str">
        <f t="shared" si="22"/>
        <v/>
      </c>
      <c r="V29" s="432" t="str">
        <f t="shared" si="23"/>
        <v/>
      </c>
      <c r="W29" s="432" t="str">
        <f t="shared" si="24"/>
        <v/>
      </c>
      <c r="X29" s="432" t="str">
        <f t="shared" si="25"/>
        <v/>
      </c>
      <c r="Y29" s="432" t="str">
        <f t="shared" si="26"/>
        <v/>
      </c>
      <c r="AA29" s="432" t="str">
        <f t="shared" si="27"/>
        <v/>
      </c>
      <c r="AB29" s="432" t="str">
        <f t="shared" si="28"/>
        <v/>
      </c>
      <c r="AC29" s="432" t="str">
        <f t="shared" si="29"/>
        <v/>
      </c>
      <c r="AD29" s="432" t="str">
        <f t="shared" si="30"/>
        <v/>
      </c>
      <c r="AE29" s="432" t="str">
        <f t="shared" si="31"/>
        <v/>
      </c>
      <c r="AF29" s="432" t="str">
        <f t="shared" si="32"/>
        <v/>
      </c>
      <c r="AG29" s="432" t="str">
        <f t="shared" si="33"/>
        <v/>
      </c>
    </row>
    <row r="30" spans="1:33" ht="21" customHeight="1" x14ac:dyDescent="0.15">
      <c r="A30" s="64"/>
      <c r="B30" s="67">
        <f t="shared" si="18"/>
        <v>0</v>
      </c>
      <c r="C30" s="313"/>
      <c r="D30" s="313"/>
      <c r="E30" s="313"/>
      <c r="F30" s="313"/>
      <c r="G30" s="313"/>
      <c r="H30" s="313"/>
      <c r="I30" s="52"/>
      <c r="J30" s="99">
        <f t="shared" si="19"/>
        <v>0</v>
      </c>
      <c r="K30" s="313"/>
      <c r="L30" s="313"/>
      <c r="M30" s="313"/>
      <c r="N30" s="313"/>
      <c r="O30" s="313"/>
      <c r="P30" s="313"/>
      <c r="Q30" s="54"/>
      <c r="S30" s="432" t="str">
        <f t="shared" si="20"/>
        <v/>
      </c>
      <c r="T30" s="432" t="str">
        <f t="shared" si="21"/>
        <v/>
      </c>
      <c r="U30" s="432" t="str">
        <f t="shared" si="22"/>
        <v/>
      </c>
      <c r="V30" s="432" t="str">
        <f t="shared" si="23"/>
        <v/>
      </c>
      <c r="W30" s="432" t="str">
        <f t="shared" si="24"/>
        <v/>
      </c>
      <c r="X30" s="432" t="str">
        <f t="shared" si="25"/>
        <v/>
      </c>
      <c r="Y30" s="432" t="str">
        <f t="shared" si="26"/>
        <v/>
      </c>
      <c r="AA30" s="432" t="str">
        <f t="shared" si="27"/>
        <v/>
      </c>
      <c r="AB30" s="432" t="str">
        <f t="shared" si="28"/>
        <v/>
      </c>
      <c r="AC30" s="432" t="str">
        <f t="shared" si="29"/>
        <v/>
      </c>
      <c r="AD30" s="432" t="str">
        <f t="shared" si="30"/>
        <v/>
      </c>
      <c r="AE30" s="432" t="str">
        <f t="shared" si="31"/>
        <v/>
      </c>
      <c r="AF30" s="432" t="str">
        <f t="shared" si="32"/>
        <v/>
      </c>
      <c r="AG30" s="432" t="str">
        <f t="shared" si="33"/>
        <v/>
      </c>
    </row>
    <row r="31" spans="1:33" ht="21" customHeight="1" x14ac:dyDescent="0.15">
      <c r="A31" s="64"/>
      <c r="B31" s="67">
        <f t="shared" si="18"/>
        <v>0</v>
      </c>
      <c r="C31" s="313"/>
      <c r="D31" s="313"/>
      <c r="E31" s="313"/>
      <c r="F31" s="313"/>
      <c r="G31" s="313"/>
      <c r="H31" s="313"/>
      <c r="I31" s="52"/>
      <c r="J31" s="99">
        <f t="shared" si="19"/>
        <v>0</v>
      </c>
      <c r="K31" s="313"/>
      <c r="L31" s="313"/>
      <c r="M31" s="313"/>
      <c r="N31" s="313"/>
      <c r="O31" s="313"/>
      <c r="P31" s="313"/>
      <c r="Q31" s="54"/>
      <c r="S31" s="432" t="str">
        <f t="shared" si="20"/>
        <v/>
      </c>
      <c r="T31" s="432" t="str">
        <f t="shared" si="21"/>
        <v/>
      </c>
      <c r="U31" s="432" t="str">
        <f t="shared" si="22"/>
        <v/>
      </c>
      <c r="V31" s="432" t="str">
        <f t="shared" si="23"/>
        <v/>
      </c>
      <c r="W31" s="432" t="str">
        <f t="shared" si="24"/>
        <v/>
      </c>
      <c r="X31" s="432" t="str">
        <f t="shared" si="25"/>
        <v/>
      </c>
      <c r="Y31" s="432" t="str">
        <f t="shared" si="26"/>
        <v/>
      </c>
      <c r="AA31" s="432" t="str">
        <f t="shared" si="27"/>
        <v/>
      </c>
      <c r="AB31" s="432" t="str">
        <f t="shared" si="28"/>
        <v/>
      </c>
      <c r="AC31" s="432" t="str">
        <f t="shared" si="29"/>
        <v/>
      </c>
      <c r="AD31" s="432" t="str">
        <f t="shared" si="30"/>
        <v/>
      </c>
      <c r="AE31" s="432" t="str">
        <f t="shared" si="31"/>
        <v/>
      </c>
      <c r="AF31" s="432" t="str">
        <f t="shared" si="32"/>
        <v/>
      </c>
      <c r="AG31" s="432" t="str">
        <f t="shared" si="33"/>
        <v/>
      </c>
    </row>
    <row r="32" spans="1:33" ht="21" customHeight="1" x14ac:dyDescent="0.15">
      <c r="A32" s="64"/>
      <c r="B32" s="67">
        <f t="shared" si="18"/>
        <v>0</v>
      </c>
      <c r="C32" s="313"/>
      <c r="D32" s="313"/>
      <c r="E32" s="313"/>
      <c r="F32" s="313"/>
      <c r="G32" s="313"/>
      <c r="H32" s="313"/>
      <c r="I32" s="52"/>
      <c r="J32" s="99">
        <f t="shared" si="19"/>
        <v>0</v>
      </c>
      <c r="K32" s="313"/>
      <c r="L32" s="313"/>
      <c r="M32" s="313"/>
      <c r="N32" s="313"/>
      <c r="O32" s="313"/>
      <c r="P32" s="313"/>
      <c r="Q32" s="54"/>
      <c r="S32" s="432" t="str">
        <f t="shared" si="20"/>
        <v/>
      </c>
      <c r="T32" s="432" t="str">
        <f t="shared" si="21"/>
        <v/>
      </c>
      <c r="U32" s="432" t="str">
        <f t="shared" si="22"/>
        <v/>
      </c>
      <c r="V32" s="432" t="str">
        <f t="shared" si="23"/>
        <v/>
      </c>
      <c r="W32" s="432" t="str">
        <f t="shared" si="24"/>
        <v/>
      </c>
      <c r="X32" s="432" t="str">
        <f t="shared" si="25"/>
        <v/>
      </c>
      <c r="Y32" s="432" t="str">
        <f t="shared" si="26"/>
        <v/>
      </c>
      <c r="AA32" s="432" t="str">
        <f t="shared" si="27"/>
        <v/>
      </c>
      <c r="AB32" s="432" t="str">
        <f t="shared" si="28"/>
        <v/>
      </c>
      <c r="AC32" s="432" t="str">
        <f t="shared" si="29"/>
        <v/>
      </c>
      <c r="AD32" s="432" t="str">
        <f t="shared" si="30"/>
        <v/>
      </c>
      <c r="AE32" s="432" t="str">
        <f t="shared" si="31"/>
        <v/>
      </c>
      <c r="AF32" s="432" t="str">
        <f t="shared" si="32"/>
        <v/>
      </c>
      <c r="AG32" s="432" t="str">
        <f t="shared" si="33"/>
        <v/>
      </c>
    </row>
    <row r="33" spans="1:33" ht="21" customHeight="1" x14ac:dyDescent="0.15">
      <c r="A33" s="64"/>
      <c r="B33" s="67">
        <f t="shared" si="18"/>
        <v>0</v>
      </c>
      <c r="C33" s="313"/>
      <c r="D33" s="313"/>
      <c r="E33" s="313"/>
      <c r="F33" s="313"/>
      <c r="G33" s="313"/>
      <c r="H33" s="313"/>
      <c r="I33" s="52"/>
      <c r="J33" s="99">
        <f t="shared" si="19"/>
        <v>0</v>
      </c>
      <c r="K33" s="313"/>
      <c r="L33" s="313"/>
      <c r="M33" s="313"/>
      <c r="N33" s="313"/>
      <c r="O33" s="313"/>
      <c r="P33" s="313"/>
      <c r="Q33" s="54"/>
      <c r="S33" s="432" t="str">
        <f t="shared" si="20"/>
        <v/>
      </c>
      <c r="T33" s="432" t="str">
        <f t="shared" si="21"/>
        <v/>
      </c>
      <c r="U33" s="432" t="str">
        <f t="shared" si="22"/>
        <v/>
      </c>
      <c r="V33" s="432" t="str">
        <f t="shared" si="23"/>
        <v/>
      </c>
      <c r="W33" s="432" t="str">
        <f t="shared" si="24"/>
        <v/>
      </c>
      <c r="X33" s="432" t="str">
        <f t="shared" si="25"/>
        <v/>
      </c>
      <c r="Y33" s="432" t="str">
        <f t="shared" si="26"/>
        <v/>
      </c>
      <c r="AA33" s="432" t="str">
        <f t="shared" si="27"/>
        <v/>
      </c>
      <c r="AB33" s="432" t="str">
        <f t="shared" si="28"/>
        <v/>
      </c>
      <c r="AC33" s="432" t="str">
        <f t="shared" si="29"/>
        <v/>
      </c>
      <c r="AD33" s="432" t="str">
        <f t="shared" si="30"/>
        <v/>
      </c>
      <c r="AE33" s="432" t="str">
        <f t="shared" si="31"/>
        <v/>
      </c>
      <c r="AF33" s="432" t="str">
        <f t="shared" si="32"/>
        <v/>
      </c>
      <c r="AG33" s="432" t="str">
        <f t="shared" si="33"/>
        <v/>
      </c>
    </row>
    <row r="34" spans="1:33" ht="21" customHeight="1" x14ac:dyDescent="0.15">
      <c r="A34" s="64"/>
      <c r="B34" s="67">
        <f t="shared" si="18"/>
        <v>0</v>
      </c>
      <c r="C34" s="313"/>
      <c r="D34" s="313"/>
      <c r="E34" s="313"/>
      <c r="F34" s="313"/>
      <c r="G34" s="313"/>
      <c r="H34" s="313"/>
      <c r="I34" s="52"/>
      <c r="J34" s="99">
        <f t="shared" si="19"/>
        <v>0</v>
      </c>
      <c r="K34" s="313"/>
      <c r="L34" s="313"/>
      <c r="M34" s="313"/>
      <c r="N34" s="313"/>
      <c r="O34" s="313"/>
      <c r="P34" s="313"/>
      <c r="Q34" s="54"/>
      <c r="S34" s="432" t="str">
        <f t="shared" si="20"/>
        <v/>
      </c>
      <c r="T34" s="432" t="str">
        <f t="shared" si="21"/>
        <v/>
      </c>
      <c r="U34" s="432" t="str">
        <f t="shared" si="22"/>
        <v/>
      </c>
      <c r="V34" s="432" t="str">
        <f t="shared" si="23"/>
        <v/>
      </c>
      <c r="W34" s="432" t="str">
        <f t="shared" si="24"/>
        <v/>
      </c>
      <c r="X34" s="432" t="str">
        <f t="shared" si="25"/>
        <v/>
      </c>
      <c r="Y34" s="432" t="str">
        <f t="shared" si="26"/>
        <v/>
      </c>
      <c r="AA34" s="432" t="str">
        <f t="shared" si="27"/>
        <v/>
      </c>
      <c r="AB34" s="432" t="str">
        <f t="shared" si="28"/>
        <v/>
      </c>
      <c r="AC34" s="432" t="str">
        <f t="shared" si="29"/>
        <v/>
      </c>
      <c r="AD34" s="432" t="str">
        <f t="shared" si="30"/>
        <v/>
      </c>
      <c r="AE34" s="432" t="str">
        <f t="shared" si="31"/>
        <v/>
      </c>
      <c r="AF34" s="432" t="str">
        <f t="shared" si="32"/>
        <v/>
      </c>
      <c r="AG34" s="432" t="str">
        <f t="shared" si="33"/>
        <v/>
      </c>
    </row>
    <row r="35" spans="1:33" ht="21" customHeight="1" x14ac:dyDescent="0.15">
      <c r="A35" s="64"/>
      <c r="B35" s="67">
        <f t="shared" si="18"/>
        <v>0</v>
      </c>
      <c r="C35" s="313"/>
      <c r="D35" s="313"/>
      <c r="E35" s="313"/>
      <c r="F35" s="313"/>
      <c r="G35" s="313"/>
      <c r="H35" s="313"/>
      <c r="I35" s="52"/>
      <c r="J35" s="99">
        <f t="shared" si="19"/>
        <v>0</v>
      </c>
      <c r="K35" s="313"/>
      <c r="L35" s="313"/>
      <c r="M35" s="313"/>
      <c r="N35" s="313"/>
      <c r="O35" s="313"/>
      <c r="P35" s="313"/>
      <c r="Q35" s="54"/>
      <c r="S35" s="432" t="str">
        <f t="shared" si="20"/>
        <v/>
      </c>
      <c r="T35" s="432" t="str">
        <f t="shared" si="21"/>
        <v/>
      </c>
      <c r="U35" s="432" t="str">
        <f t="shared" si="22"/>
        <v/>
      </c>
      <c r="V35" s="432" t="str">
        <f t="shared" si="23"/>
        <v/>
      </c>
      <c r="W35" s="432" t="str">
        <f t="shared" si="24"/>
        <v/>
      </c>
      <c r="X35" s="432" t="str">
        <f t="shared" si="25"/>
        <v/>
      </c>
      <c r="Y35" s="432" t="str">
        <f t="shared" si="26"/>
        <v/>
      </c>
      <c r="AA35" s="432" t="str">
        <f t="shared" si="27"/>
        <v/>
      </c>
      <c r="AB35" s="432" t="str">
        <f t="shared" si="28"/>
        <v/>
      </c>
      <c r="AC35" s="432" t="str">
        <f t="shared" si="29"/>
        <v/>
      </c>
      <c r="AD35" s="432" t="str">
        <f t="shared" si="30"/>
        <v/>
      </c>
      <c r="AE35" s="432" t="str">
        <f t="shared" si="31"/>
        <v/>
      </c>
      <c r="AF35" s="432" t="str">
        <f t="shared" si="32"/>
        <v/>
      </c>
      <c r="AG35" s="432" t="str">
        <f t="shared" si="33"/>
        <v/>
      </c>
    </row>
    <row r="36" spans="1:33" ht="21" customHeight="1" thickBot="1" x14ac:dyDescent="0.2">
      <c r="A36" s="66"/>
      <c r="B36" s="173">
        <f t="shared" si="18"/>
        <v>0</v>
      </c>
      <c r="C36" s="42"/>
      <c r="D36" s="42"/>
      <c r="E36" s="42"/>
      <c r="F36" s="42"/>
      <c r="G36" s="42"/>
      <c r="H36" s="42"/>
      <c r="I36" s="56"/>
      <c r="J36" s="192">
        <f t="shared" si="19"/>
        <v>0</v>
      </c>
      <c r="K36" s="42"/>
      <c r="L36" s="42"/>
      <c r="M36" s="42"/>
      <c r="N36" s="42"/>
      <c r="O36" s="42"/>
      <c r="P36" s="42"/>
      <c r="Q36" s="51"/>
      <c r="S36" s="432" t="str">
        <f t="shared" si="20"/>
        <v/>
      </c>
      <c r="T36" s="432" t="str">
        <f t="shared" si="21"/>
        <v/>
      </c>
      <c r="U36" s="432" t="str">
        <f t="shared" si="22"/>
        <v/>
      </c>
      <c r="V36" s="432" t="str">
        <f t="shared" si="23"/>
        <v/>
      </c>
      <c r="W36" s="432" t="str">
        <f t="shared" si="24"/>
        <v/>
      </c>
      <c r="X36" s="432" t="str">
        <f t="shared" si="25"/>
        <v/>
      </c>
      <c r="Y36" s="432" t="str">
        <f t="shared" si="26"/>
        <v/>
      </c>
      <c r="AA36" s="432" t="str">
        <f t="shared" si="27"/>
        <v/>
      </c>
      <c r="AB36" s="432" t="str">
        <f t="shared" si="28"/>
        <v/>
      </c>
      <c r="AC36" s="432" t="str">
        <f t="shared" si="29"/>
        <v/>
      </c>
      <c r="AD36" s="432" t="str">
        <f t="shared" si="30"/>
        <v/>
      </c>
      <c r="AE36" s="432" t="str">
        <f t="shared" si="31"/>
        <v/>
      </c>
      <c r="AF36" s="432" t="str">
        <f t="shared" si="32"/>
        <v/>
      </c>
      <c r="AG36" s="432" t="str">
        <f t="shared" si="33"/>
        <v/>
      </c>
    </row>
  </sheetData>
  <sheetProtection algorithmName="SHA-512" hashValue="RRupVdrcia8UWvfiSnq4PBqq0MotP3lRuKUd+jmud+03Gun3m6gocZQ7Qe0GWQKmKJo+zVCMuTAbNiAEJdtuww==" saltValue="FjULFO2AXdVXFA4kfNk7kg==" spinCount="100000" sheet="1" objects="1" scenarios="1" selectLockedCells="1"/>
  <mergeCells count="6">
    <mergeCell ref="A1:Q1"/>
    <mergeCell ref="J4:Q4"/>
    <mergeCell ref="A4:A5"/>
    <mergeCell ref="B4:I4"/>
    <mergeCell ref="A3:G3"/>
    <mergeCell ref="A2:C2"/>
  </mergeCells>
  <phoneticPr fontId="37" type="noConversion"/>
  <printOptions horizontalCentered="1"/>
  <pageMargins left="0.39370078740157483" right="0.39370078740157483" top="0.74803149606299213" bottom="0.35433070866141736" header="0.43307086614173229" footer="0.51181102362204722"/>
  <pageSetup paperSize="9" scale="61" fitToHeight="0" orientation="portrait" horizontalDpi="300" verticalDpi="300" r:id="rId1"/>
  <headerFooter alignWithMargins="0">
    <oddHeader>&amp;R&amp;F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tabColor rgb="FFFF0000"/>
    <pageSetUpPr fitToPage="1"/>
  </sheetPr>
  <dimension ref="A1:IU36"/>
  <sheetViews>
    <sheetView showGridLines="0" zoomScale="85" zoomScaleNormal="85" zoomScaleSheetLayoutView="85" workbookViewId="0">
      <selection activeCell="U16" sqref="U16"/>
    </sheetView>
  </sheetViews>
  <sheetFormatPr defaultColWidth="4.88671875" defaultRowHeight="14.25" x14ac:dyDescent="0.15"/>
  <cols>
    <col min="1" max="1" width="8.5546875" style="1" customWidth="1"/>
    <col min="2" max="2" width="4.6640625" style="1" bestFit="1" customWidth="1"/>
    <col min="3" max="3" width="5.44140625" style="1" bestFit="1" customWidth="1"/>
    <col min="4" max="8" width="4.6640625" style="1" bestFit="1" customWidth="1"/>
    <col min="9" max="9" width="3.88671875" style="1" bestFit="1" customWidth="1"/>
    <col min="10" max="10" width="4.6640625" style="1" bestFit="1" customWidth="1"/>
    <col min="11" max="11" width="5.44140625" style="1" bestFit="1" customWidth="1"/>
    <col min="12" max="12" width="3.88671875" style="1" bestFit="1" customWidth="1"/>
    <col min="13" max="13" width="7" style="1" bestFit="1" customWidth="1"/>
    <col min="14" max="15" width="3.88671875" style="1" bestFit="1" customWidth="1"/>
    <col min="16" max="16" width="7" style="1" bestFit="1" customWidth="1"/>
    <col min="17" max="21" width="3.88671875" style="1" bestFit="1" customWidth="1"/>
    <col min="22" max="22" width="4.6640625" style="1" bestFit="1" customWidth="1"/>
    <col min="23" max="23" width="7" style="1" bestFit="1" customWidth="1"/>
    <col min="24" max="25" width="4.6640625" style="1" bestFit="1" customWidth="1"/>
    <col min="26" max="26" width="7" style="1" bestFit="1" customWidth="1"/>
    <col min="27" max="28" width="4.6640625" style="1" bestFit="1" customWidth="1"/>
    <col min="29" max="29" width="3.88671875" style="1" bestFit="1" customWidth="1"/>
    <col min="30" max="30" width="4.6640625" style="1" bestFit="1" customWidth="1"/>
    <col min="31" max="31" width="5.44140625" style="1" bestFit="1" customWidth="1"/>
    <col min="32" max="32" width="4.88671875" style="1" bestFit="1" customWidth="1"/>
    <col min="33" max="33" width="5.21875" style="1" bestFit="1" customWidth="1"/>
    <col min="34" max="255" width="4.88671875" style="1"/>
  </cols>
  <sheetData>
    <row r="1" spans="1:255" ht="35.25" customHeight="1" x14ac:dyDescent="0.15">
      <c r="A1" s="638" t="s">
        <v>306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</row>
    <row r="2" spans="1:255" ht="30.75" customHeight="1" thickBot="1" x14ac:dyDescent="0.2">
      <c r="A2" s="234" t="s">
        <v>315</v>
      </c>
      <c r="B2" s="234"/>
      <c r="C2" s="234"/>
      <c r="D2" s="234"/>
      <c r="E2" s="234"/>
      <c r="F2" s="234"/>
      <c r="G2" s="234"/>
      <c r="H2" s="233"/>
      <c r="I2" s="228"/>
      <c r="J2" s="233"/>
      <c r="K2" s="233"/>
      <c r="L2" s="233"/>
      <c r="M2" s="233"/>
      <c r="AB2" s="639" t="s">
        <v>137</v>
      </c>
      <c r="AC2" s="639"/>
      <c r="AD2" s="639"/>
      <c r="AE2" s="639"/>
      <c r="IP2"/>
      <c r="IQ2"/>
      <c r="IR2"/>
      <c r="IS2"/>
      <c r="IT2"/>
      <c r="IU2"/>
    </row>
    <row r="3" spans="1:255" x14ac:dyDescent="0.15">
      <c r="A3" s="635" t="s">
        <v>224</v>
      </c>
      <c r="B3" s="644" t="s">
        <v>51</v>
      </c>
      <c r="C3" s="644"/>
      <c r="D3" s="644"/>
      <c r="E3" s="644"/>
      <c r="F3" s="644"/>
      <c r="G3" s="644"/>
      <c r="H3" s="644"/>
      <c r="I3" s="644"/>
      <c r="J3" s="644"/>
      <c r="K3" s="644"/>
      <c r="L3" s="644" t="s">
        <v>48</v>
      </c>
      <c r="M3" s="644"/>
      <c r="N3" s="644"/>
      <c r="O3" s="644"/>
      <c r="P3" s="644"/>
      <c r="Q3" s="644"/>
      <c r="R3" s="644"/>
      <c r="S3" s="644"/>
      <c r="T3" s="644"/>
      <c r="U3" s="644"/>
      <c r="V3" s="644" t="s">
        <v>243</v>
      </c>
      <c r="W3" s="644"/>
      <c r="X3" s="644"/>
      <c r="Y3" s="644"/>
      <c r="Z3" s="644"/>
      <c r="AA3" s="644"/>
      <c r="AB3" s="644"/>
      <c r="AC3" s="647"/>
      <c r="AD3" s="647"/>
      <c r="AE3" s="648"/>
    </row>
    <row r="4" spans="1:255" ht="16.5" customHeight="1" x14ac:dyDescent="0.15">
      <c r="A4" s="636"/>
      <c r="B4" s="633" t="s">
        <v>243</v>
      </c>
      <c r="C4" s="634"/>
      <c r="D4" s="631" t="s">
        <v>262</v>
      </c>
      <c r="E4" s="629" t="s">
        <v>263</v>
      </c>
      <c r="F4" s="629" t="s">
        <v>264</v>
      </c>
      <c r="G4" s="629" t="s">
        <v>265</v>
      </c>
      <c r="H4" s="629" t="s">
        <v>266</v>
      </c>
      <c r="I4" s="629" t="s">
        <v>77</v>
      </c>
      <c r="J4" s="631" t="s">
        <v>288</v>
      </c>
      <c r="K4" s="642" t="s">
        <v>267</v>
      </c>
      <c r="L4" s="633" t="s">
        <v>243</v>
      </c>
      <c r="M4" s="634"/>
      <c r="N4" s="631" t="s">
        <v>262</v>
      </c>
      <c r="O4" s="629" t="s">
        <v>263</v>
      </c>
      <c r="P4" s="629" t="s">
        <v>264</v>
      </c>
      <c r="Q4" s="629" t="s">
        <v>265</v>
      </c>
      <c r="R4" s="629" t="s">
        <v>266</v>
      </c>
      <c r="S4" s="629" t="s">
        <v>77</v>
      </c>
      <c r="T4" s="631" t="s">
        <v>288</v>
      </c>
      <c r="U4" s="642" t="s">
        <v>267</v>
      </c>
      <c r="V4" s="633" t="s">
        <v>243</v>
      </c>
      <c r="W4" s="634"/>
      <c r="X4" s="631" t="s">
        <v>262</v>
      </c>
      <c r="Y4" s="629" t="s">
        <v>263</v>
      </c>
      <c r="Z4" s="629" t="s">
        <v>264</v>
      </c>
      <c r="AA4" s="629" t="s">
        <v>265</v>
      </c>
      <c r="AB4" s="651" t="s">
        <v>266</v>
      </c>
      <c r="AC4" s="640" t="s">
        <v>77</v>
      </c>
      <c r="AD4" s="649" t="s">
        <v>288</v>
      </c>
      <c r="AE4" s="645" t="s">
        <v>267</v>
      </c>
    </row>
    <row r="5" spans="1:255" ht="47.25" customHeight="1" thickBot="1" x14ac:dyDescent="0.2">
      <c r="A5" s="637"/>
      <c r="B5" s="469" t="s">
        <v>214</v>
      </c>
      <c r="C5" s="469" t="s">
        <v>215</v>
      </c>
      <c r="D5" s="632"/>
      <c r="E5" s="630"/>
      <c r="F5" s="630"/>
      <c r="G5" s="630"/>
      <c r="H5" s="630"/>
      <c r="I5" s="630"/>
      <c r="J5" s="632"/>
      <c r="K5" s="643"/>
      <c r="L5" s="469" t="s">
        <v>214</v>
      </c>
      <c r="M5" s="469" t="s">
        <v>215</v>
      </c>
      <c r="N5" s="632"/>
      <c r="O5" s="630"/>
      <c r="P5" s="630"/>
      <c r="Q5" s="630"/>
      <c r="R5" s="630"/>
      <c r="S5" s="630"/>
      <c r="T5" s="632"/>
      <c r="U5" s="643"/>
      <c r="V5" s="469" t="s">
        <v>214</v>
      </c>
      <c r="W5" s="469" t="s">
        <v>215</v>
      </c>
      <c r="X5" s="632"/>
      <c r="Y5" s="630"/>
      <c r="Z5" s="630"/>
      <c r="AA5" s="630"/>
      <c r="AB5" s="652"/>
      <c r="AC5" s="641"/>
      <c r="AD5" s="650"/>
      <c r="AE5" s="646"/>
      <c r="AG5" s="432" t="s">
        <v>358</v>
      </c>
    </row>
    <row r="6" spans="1:255" ht="19.5" customHeight="1" thickTop="1" x14ac:dyDescent="0.15">
      <c r="A6" s="456" t="s">
        <v>243</v>
      </c>
      <c r="B6" s="457">
        <f t="shared" ref="B6:AE6" si="0">SUM(B7:B36)</f>
        <v>1</v>
      </c>
      <c r="C6" s="457">
        <f t="shared" si="0"/>
        <v>0</v>
      </c>
      <c r="D6" s="457">
        <f t="shared" si="0"/>
        <v>0</v>
      </c>
      <c r="E6" s="457">
        <f t="shared" si="0"/>
        <v>0</v>
      </c>
      <c r="F6" s="457">
        <f t="shared" si="0"/>
        <v>0</v>
      </c>
      <c r="G6" s="457">
        <f t="shared" si="0"/>
        <v>0</v>
      </c>
      <c r="H6" s="457">
        <f t="shared" si="0"/>
        <v>0</v>
      </c>
      <c r="I6" s="457">
        <f t="shared" si="0"/>
        <v>0</v>
      </c>
      <c r="J6" s="457">
        <f t="shared" si="0"/>
        <v>0</v>
      </c>
      <c r="K6" s="457">
        <f t="shared" si="0"/>
        <v>0</v>
      </c>
      <c r="L6" s="457">
        <f t="shared" si="0"/>
        <v>0</v>
      </c>
      <c r="M6" s="457">
        <f t="shared" si="0"/>
        <v>568</v>
      </c>
      <c r="N6" s="457">
        <f t="shared" si="0"/>
        <v>5</v>
      </c>
      <c r="O6" s="457">
        <f t="shared" si="0"/>
        <v>4</v>
      </c>
      <c r="P6" s="457">
        <f t="shared" si="0"/>
        <v>80</v>
      </c>
      <c r="Q6" s="457">
        <f t="shared" si="0"/>
        <v>4</v>
      </c>
      <c r="R6" s="457">
        <f t="shared" si="0"/>
        <v>0</v>
      </c>
      <c r="S6" s="457">
        <f t="shared" si="0"/>
        <v>0</v>
      </c>
      <c r="T6" s="457">
        <f t="shared" si="0"/>
        <v>25</v>
      </c>
      <c r="U6" s="457">
        <f t="shared" si="0"/>
        <v>450</v>
      </c>
      <c r="V6" s="457">
        <f t="shared" si="0"/>
        <v>1</v>
      </c>
      <c r="W6" s="457">
        <f t="shared" si="0"/>
        <v>568</v>
      </c>
      <c r="X6" s="457">
        <f t="shared" si="0"/>
        <v>5</v>
      </c>
      <c r="Y6" s="457">
        <f t="shared" si="0"/>
        <v>4</v>
      </c>
      <c r="Z6" s="457">
        <f t="shared" si="0"/>
        <v>80</v>
      </c>
      <c r="AA6" s="457">
        <f t="shared" si="0"/>
        <v>4</v>
      </c>
      <c r="AB6" s="457">
        <f t="shared" si="0"/>
        <v>0</v>
      </c>
      <c r="AC6" s="457">
        <f t="shared" si="0"/>
        <v>0</v>
      </c>
      <c r="AD6" s="457">
        <f t="shared" si="0"/>
        <v>25</v>
      </c>
      <c r="AE6" s="458">
        <f t="shared" si="0"/>
        <v>450</v>
      </c>
      <c r="AF6" s="13"/>
      <c r="AG6" s="432" t="str">
        <f>IF(V6='16.관상조1'!B6,"","오류")</f>
        <v/>
      </c>
      <c r="AH6" s="432" t="str">
        <f>IF(W6='16.관상조1'!J6,"","오류")</f>
        <v/>
      </c>
    </row>
    <row r="7" spans="1:255" ht="19.5" customHeight="1" x14ac:dyDescent="0.15">
      <c r="A7" s="64" t="s">
        <v>395</v>
      </c>
      <c r="B7" s="460">
        <v>0</v>
      </c>
      <c r="C7" s="461">
        <f t="shared" ref="C7:C20" si="1">SUM(D7:K7)</f>
        <v>0</v>
      </c>
      <c r="D7" s="460">
        <v>0</v>
      </c>
      <c r="E7" s="460">
        <v>0</v>
      </c>
      <c r="F7" s="460">
        <v>0</v>
      </c>
      <c r="G7" s="460">
        <v>0</v>
      </c>
      <c r="H7" s="460">
        <v>0</v>
      </c>
      <c r="I7" s="460">
        <v>0</v>
      </c>
      <c r="J7" s="460">
        <v>0</v>
      </c>
      <c r="K7" s="460">
        <v>0</v>
      </c>
      <c r="L7" s="460">
        <v>0</v>
      </c>
      <c r="M7" s="461">
        <f t="shared" ref="M7:M20" si="2">SUM(N7:U7)</f>
        <v>0</v>
      </c>
      <c r="N7" s="460">
        <v>0</v>
      </c>
      <c r="O7" s="460">
        <v>0</v>
      </c>
      <c r="P7" s="460">
        <v>0</v>
      </c>
      <c r="Q7" s="460">
        <v>0</v>
      </c>
      <c r="R7" s="460">
        <v>0</v>
      </c>
      <c r="S7" s="460">
        <v>0</v>
      </c>
      <c r="T7" s="460">
        <v>0</v>
      </c>
      <c r="U7" s="460">
        <v>0</v>
      </c>
      <c r="V7" s="461">
        <f t="shared" ref="V7:V20" si="3">SUM(B7,L7)</f>
        <v>0</v>
      </c>
      <c r="W7" s="461">
        <f t="shared" ref="W7:W20" si="4">SUM(C7,M7)</f>
        <v>0</v>
      </c>
      <c r="X7" s="461">
        <f t="shared" ref="X7:X20" si="5">SUM(D7,N7)</f>
        <v>0</v>
      </c>
      <c r="Y7" s="461">
        <f t="shared" ref="Y7:Y20" si="6">SUM(E7,O7)</f>
        <v>0</v>
      </c>
      <c r="Z7" s="461">
        <f t="shared" ref="Z7:Z20" si="7">SUM(F7,P7)</f>
        <v>0</v>
      </c>
      <c r="AA7" s="461">
        <f t="shared" ref="AA7:AA20" si="8">SUM(G7,Q7)</f>
        <v>0</v>
      </c>
      <c r="AB7" s="461">
        <f t="shared" ref="AB7:AB20" si="9">SUM(H7,R7)</f>
        <v>0</v>
      </c>
      <c r="AC7" s="461">
        <f t="shared" ref="AC7:AC20" si="10">SUM(I7,S7)</f>
        <v>0</v>
      </c>
      <c r="AD7" s="461">
        <f t="shared" ref="AD7:AD20" si="11">SUM(J7,T7)</f>
        <v>0</v>
      </c>
      <c r="AE7" s="462">
        <f t="shared" ref="AE7:AE20" si="12">SUM(K7,U7)</f>
        <v>0</v>
      </c>
      <c r="AF7" s="13"/>
      <c r="AG7" s="432" t="str">
        <f>IF(V7='16.관상조1'!B7,"","오류")</f>
        <v/>
      </c>
      <c r="AH7" s="432" t="str">
        <f>IF(W7='16.관상조1'!J7,"","오류")</f>
        <v/>
      </c>
    </row>
    <row r="8" spans="1:255" ht="19.5" customHeight="1" x14ac:dyDescent="0.15">
      <c r="A8" s="64" t="s">
        <v>396</v>
      </c>
      <c r="B8" s="460">
        <v>0</v>
      </c>
      <c r="C8" s="461">
        <f t="shared" si="1"/>
        <v>0</v>
      </c>
      <c r="D8" s="463">
        <v>0</v>
      </c>
      <c r="E8" s="463">
        <v>0</v>
      </c>
      <c r="F8" s="463">
        <v>0</v>
      </c>
      <c r="G8" s="463">
        <v>0</v>
      </c>
      <c r="H8" s="463">
        <v>0</v>
      </c>
      <c r="I8" s="463">
        <v>0</v>
      </c>
      <c r="J8" s="463">
        <v>0</v>
      </c>
      <c r="K8" s="463">
        <v>0</v>
      </c>
      <c r="L8" s="463">
        <v>0</v>
      </c>
      <c r="M8" s="461">
        <f t="shared" si="2"/>
        <v>0</v>
      </c>
      <c r="N8" s="463">
        <v>0</v>
      </c>
      <c r="O8" s="463">
        <v>0</v>
      </c>
      <c r="P8" s="463">
        <v>0</v>
      </c>
      <c r="Q8" s="463">
        <v>0</v>
      </c>
      <c r="R8" s="463">
        <v>0</v>
      </c>
      <c r="S8" s="463">
        <v>0</v>
      </c>
      <c r="T8" s="463">
        <v>0</v>
      </c>
      <c r="U8" s="463">
        <v>0</v>
      </c>
      <c r="V8" s="461">
        <f t="shared" si="3"/>
        <v>0</v>
      </c>
      <c r="W8" s="461">
        <f t="shared" si="4"/>
        <v>0</v>
      </c>
      <c r="X8" s="461">
        <f t="shared" si="5"/>
        <v>0</v>
      </c>
      <c r="Y8" s="461">
        <f t="shared" si="6"/>
        <v>0</v>
      </c>
      <c r="Z8" s="461">
        <f t="shared" si="7"/>
        <v>0</v>
      </c>
      <c r="AA8" s="461">
        <f t="shared" si="8"/>
        <v>0</v>
      </c>
      <c r="AB8" s="461">
        <f t="shared" si="9"/>
        <v>0</v>
      </c>
      <c r="AC8" s="461">
        <f t="shared" si="10"/>
        <v>0</v>
      </c>
      <c r="AD8" s="461">
        <f t="shared" si="11"/>
        <v>0</v>
      </c>
      <c r="AE8" s="462">
        <f t="shared" si="12"/>
        <v>0</v>
      </c>
      <c r="AF8" s="13"/>
      <c r="AG8" s="432" t="str">
        <f>IF(V8='16.관상조1'!B8,"","오류")</f>
        <v/>
      </c>
      <c r="AH8" s="432" t="str">
        <f>IF(W8='16.관상조1'!J8,"","오류")</f>
        <v/>
      </c>
    </row>
    <row r="9" spans="1:255" ht="19.5" customHeight="1" x14ac:dyDescent="0.15">
      <c r="A9" s="64" t="s">
        <v>397</v>
      </c>
      <c r="B9" s="463">
        <v>0</v>
      </c>
      <c r="C9" s="461">
        <f t="shared" si="1"/>
        <v>0</v>
      </c>
      <c r="D9" s="463">
        <v>0</v>
      </c>
      <c r="E9" s="463">
        <v>0</v>
      </c>
      <c r="F9" s="463">
        <v>0</v>
      </c>
      <c r="G9" s="463">
        <v>0</v>
      </c>
      <c r="H9" s="463">
        <v>0</v>
      </c>
      <c r="I9" s="463">
        <v>0</v>
      </c>
      <c r="J9" s="463">
        <v>0</v>
      </c>
      <c r="K9" s="463">
        <v>0</v>
      </c>
      <c r="L9" s="463">
        <v>0</v>
      </c>
      <c r="M9" s="461">
        <f t="shared" si="2"/>
        <v>0</v>
      </c>
      <c r="N9" s="463">
        <v>0</v>
      </c>
      <c r="O9" s="463">
        <v>0</v>
      </c>
      <c r="P9" s="463">
        <v>0</v>
      </c>
      <c r="Q9" s="463">
        <v>0</v>
      </c>
      <c r="R9" s="463">
        <v>0</v>
      </c>
      <c r="S9" s="463">
        <v>0</v>
      </c>
      <c r="T9" s="463">
        <v>0</v>
      </c>
      <c r="U9" s="463">
        <v>0</v>
      </c>
      <c r="V9" s="461">
        <f t="shared" si="3"/>
        <v>0</v>
      </c>
      <c r="W9" s="461">
        <f t="shared" si="4"/>
        <v>0</v>
      </c>
      <c r="X9" s="461">
        <f t="shared" si="5"/>
        <v>0</v>
      </c>
      <c r="Y9" s="461">
        <f t="shared" si="6"/>
        <v>0</v>
      </c>
      <c r="Z9" s="461">
        <f t="shared" si="7"/>
        <v>0</v>
      </c>
      <c r="AA9" s="461">
        <f t="shared" si="8"/>
        <v>0</v>
      </c>
      <c r="AB9" s="461">
        <f t="shared" si="9"/>
        <v>0</v>
      </c>
      <c r="AC9" s="461">
        <f t="shared" si="10"/>
        <v>0</v>
      </c>
      <c r="AD9" s="461">
        <f t="shared" si="11"/>
        <v>0</v>
      </c>
      <c r="AE9" s="462">
        <f t="shared" si="12"/>
        <v>0</v>
      </c>
      <c r="AF9" s="13"/>
      <c r="AG9" s="432" t="str">
        <f>IF(V9='16.관상조1'!B9,"","오류")</f>
        <v/>
      </c>
      <c r="AH9" s="432" t="str">
        <f>IF(W9='16.관상조1'!J9,"","오류")</f>
        <v/>
      </c>
    </row>
    <row r="10" spans="1:255" ht="19.5" customHeight="1" x14ac:dyDescent="0.15">
      <c r="A10" s="64" t="s">
        <v>398</v>
      </c>
      <c r="B10" s="463">
        <v>0</v>
      </c>
      <c r="C10" s="461">
        <f t="shared" si="1"/>
        <v>0</v>
      </c>
      <c r="D10" s="463">
        <v>0</v>
      </c>
      <c r="E10" s="463">
        <v>0</v>
      </c>
      <c r="F10" s="463">
        <v>0</v>
      </c>
      <c r="G10" s="463">
        <v>0</v>
      </c>
      <c r="H10" s="463">
        <v>0</v>
      </c>
      <c r="I10" s="463">
        <v>0</v>
      </c>
      <c r="J10" s="463">
        <v>0</v>
      </c>
      <c r="K10" s="463">
        <v>0</v>
      </c>
      <c r="L10" s="463">
        <v>0</v>
      </c>
      <c r="M10" s="461">
        <f t="shared" si="2"/>
        <v>0</v>
      </c>
      <c r="N10" s="463">
        <v>0</v>
      </c>
      <c r="O10" s="463">
        <v>0</v>
      </c>
      <c r="P10" s="463">
        <v>0</v>
      </c>
      <c r="Q10" s="463">
        <v>0</v>
      </c>
      <c r="R10" s="463">
        <v>0</v>
      </c>
      <c r="S10" s="463">
        <v>0</v>
      </c>
      <c r="T10" s="463">
        <v>0</v>
      </c>
      <c r="U10" s="463">
        <v>0</v>
      </c>
      <c r="V10" s="461">
        <f t="shared" si="3"/>
        <v>0</v>
      </c>
      <c r="W10" s="461">
        <f t="shared" si="4"/>
        <v>0</v>
      </c>
      <c r="X10" s="461">
        <f t="shared" si="5"/>
        <v>0</v>
      </c>
      <c r="Y10" s="461">
        <f t="shared" si="6"/>
        <v>0</v>
      </c>
      <c r="Z10" s="461">
        <f t="shared" si="7"/>
        <v>0</v>
      </c>
      <c r="AA10" s="461">
        <f t="shared" si="8"/>
        <v>0</v>
      </c>
      <c r="AB10" s="461">
        <f t="shared" si="9"/>
        <v>0</v>
      </c>
      <c r="AC10" s="461">
        <f t="shared" si="10"/>
        <v>0</v>
      </c>
      <c r="AD10" s="461">
        <f t="shared" si="11"/>
        <v>0</v>
      </c>
      <c r="AE10" s="462">
        <f t="shared" si="12"/>
        <v>0</v>
      </c>
      <c r="AF10" s="13"/>
      <c r="AG10" s="432" t="str">
        <f>IF(V10='16.관상조1'!B10,"","오류")</f>
        <v/>
      </c>
      <c r="AH10" s="432" t="str">
        <f>IF(W10='16.관상조1'!J10,"","오류")</f>
        <v/>
      </c>
    </row>
    <row r="11" spans="1:255" ht="19.5" customHeight="1" x14ac:dyDescent="0.15">
      <c r="A11" s="64" t="s">
        <v>399</v>
      </c>
      <c r="B11" s="463">
        <v>0</v>
      </c>
      <c r="C11" s="461">
        <f t="shared" si="1"/>
        <v>0</v>
      </c>
      <c r="D11" s="463">
        <v>0</v>
      </c>
      <c r="E11" s="463">
        <v>0</v>
      </c>
      <c r="F11" s="463">
        <v>0</v>
      </c>
      <c r="G11" s="463">
        <v>0</v>
      </c>
      <c r="H11" s="463">
        <v>0</v>
      </c>
      <c r="I11" s="463">
        <v>0</v>
      </c>
      <c r="J11" s="463">
        <v>0</v>
      </c>
      <c r="K11" s="463">
        <v>0</v>
      </c>
      <c r="L11" s="463">
        <v>0</v>
      </c>
      <c r="M11" s="461">
        <f t="shared" si="2"/>
        <v>0</v>
      </c>
      <c r="N11" s="463">
        <v>0</v>
      </c>
      <c r="O11" s="463">
        <v>0</v>
      </c>
      <c r="P11" s="463">
        <v>0</v>
      </c>
      <c r="Q11" s="463">
        <v>0</v>
      </c>
      <c r="R11" s="463">
        <v>0</v>
      </c>
      <c r="S11" s="463">
        <v>0</v>
      </c>
      <c r="T11" s="463">
        <v>0</v>
      </c>
      <c r="U11" s="463">
        <v>0</v>
      </c>
      <c r="V11" s="461">
        <f t="shared" si="3"/>
        <v>0</v>
      </c>
      <c r="W11" s="461">
        <f t="shared" si="4"/>
        <v>0</v>
      </c>
      <c r="X11" s="461">
        <f t="shared" si="5"/>
        <v>0</v>
      </c>
      <c r="Y11" s="461">
        <f t="shared" si="6"/>
        <v>0</v>
      </c>
      <c r="Z11" s="461">
        <f t="shared" si="7"/>
        <v>0</v>
      </c>
      <c r="AA11" s="461">
        <f t="shared" si="8"/>
        <v>0</v>
      </c>
      <c r="AB11" s="461">
        <f t="shared" si="9"/>
        <v>0</v>
      </c>
      <c r="AC11" s="461">
        <f t="shared" si="10"/>
        <v>0</v>
      </c>
      <c r="AD11" s="461">
        <f t="shared" si="11"/>
        <v>0</v>
      </c>
      <c r="AE11" s="462">
        <f t="shared" si="12"/>
        <v>0</v>
      </c>
      <c r="AF11" s="13"/>
      <c r="AG11" s="432" t="str">
        <f>IF(V11='16.관상조1'!B11,"","오류")</f>
        <v/>
      </c>
      <c r="AH11" s="432" t="str">
        <f>IF(W11='16.관상조1'!J11,"","오류")</f>
        <v/>
      </c>
    </row>
    <row r="12" spans="1:255" ht="19.5" customHeight="1" x14ac:dyDescent="0.15">
      <c r="A12" s="64" t="s">
        <v>400</v>
      </c>
      <c r="B12" s="463">
        <v>0</v>
      </c>
      <c r="C12" s="461">
        <f t="shared" si="1"/>
        <v>0</v>
      </c>
      <c r="D12" s="463">
        <v>0</v>
      </c>
      <c r="E12" s="463">
        <v>0</v>
      </c>
      <c r="F12" s="463">
        <v>0</v>
      </c>
      <c r="G12" s="463">
        <v>0</v>
      </c>
      <c r="H12" s="463">
        <v>0</v>
      </c>
      <c r="I12" s="463">
        <v>0</v>
      </c>
      <c r="J12" s="463">
        <v>0</v>
      </c>
      <c r="K12" s="463">
        <v>0</v>
      </c>
      <c r="L12" s="463">
        <v>0</v>
      </c>
      <c r="M12" s="461">
        <f t="shared" si="2"/>
        <v>0</v>
      </c>
      <c r="N12" s="463">
        <v>0</v>
      </c>
      <c r="O12" s="463">
        <v>0</v>
      </c>
      <c r="P12" s="463">
        <v>0</v>
      </c>
      <c r="Q12" s="463">
        <v>0</v>
      </c>
      <c r="R12" s="463">
        <v>0</v>
      </c>
      <c r="S12" s="463">
        <v>0</v>
      </c>
      <c r="T12" s="463">
        <v>0</v>
      </c>
      <c r="U12" s="463">
        <v>0</v>
      </c>
      <c r="V12" s="461">
        <f t="shared" si="3"/>
        <v>0</v>
      </c>
      <c r="W12" s="461">
        <f t="shared" si="4"/>
        <v>0</v>
      </c>
      <c r="X12" s="461">
        <f t="shared" si="5"/>
        <v>0</v>
      </c>
      <c r="Y12" s="461">
        <f t="shared" si="6"/>
        <v>0</v>
      </c>
      <c r="Z12" s="461">
        <f t="shared" si="7"/>
        <v>0</v>
      </c>
      <c r="AA12" s="461">
        <f t="shared" si="8"/>
        <v>0</v>
      </c>
      <c r="AB12" s="461">
        <f t="shared" si="9"/>
        <v>0</v>
      </c>
      <c r="AC12" s="461">
        <f t="shared" si="10"/>
        <v>0</v>
      </c>
      <c r="AD12" s="461">
        <f t="shared" si="11"/>
        <v>0</v>
      </c>
      <c r="AE12" s="462">
        <f t="shared" si="12"/>
        <v>0</v>
      </c>
      <c r="AF12" s="13"/>
      <c r="AG12" s="432" t="str">
        <f>IF(V12='16.관상조1'!B12,"","오류")</f>
        <v/>
      </c>
      <c r="AH12" s="432" t="str">
        <f>IF(W12='16.관상조1'!J12,"","오류")</f>
        <v/>
      </c>
    </row>
    <row r="13" spans="1:255" ht="19.5" customHeight="1" x14ac:dyDescent="0.15">
      <c r="A13" s="64" t="s">
        <v>401</v>
      </c>
      <c r="B13" s="463">
        <v>0</v>
      </c>
      <c r="C13" s="461">
        <f t="shared" si="1"/>
        <v>0</v>
      </c>
      <c r="D13" s="463">
        <v>0</v>
      </c>
      <c r="E13" s="463">
        <v>0</v>
      </c>
      <c r="F13" s="463">
        <v>0</v>
      </c>
      <c r="G13" s="463">
        <v>0</v>
      </c>
      <c r="H13" s="463">
        <v>0</v>
      </c>
      <c r="I13" s="463">
        <v>0</v>
      </c>
      <c r="J13" s="463">
        <v>0</v>
      </c>
      <c r="K13" s="463">
        <v>0</v>
      </c>
      <c r="L13" s="463">
        <v>0</v>
      </c>
      <c r="M13" s="461">
        <f t="shared" si="2"/>
        <v>0</v>
      </c>
      <c r="N13" s="463">
        <v>0</v>
      </c>
      <c r="O13" s="463">
        <v>0</v>
      </c>
      <c r="P13" s="463">
        <v>0</v>
      </c>
      <c r="Q13" s="463">
        <v>0</v>
      </c>
      <c r="R13" s="463">
        <v>0</v>
      </c>
      <c r="S13" s="463">
        <v>0</v>
      </c>
      <c r="T13" s="463">
        <v>0</v>
      </c>
      <c r="U13" s="463">
        <v>0</v>
      </c>
      <c r="V13" s="461">
        <f t="shared" si="3"/>
        <v>0</v>
      </c>
      <c r="W13" s="461">
        <f t="shared" si="4"/>
        <v>0</v>
      </c>
      <c r="X13" s="461">
        <f t="shared" si="5"/>
        <v>0</v>
      </c>
      <c r="Y13" s="461">
        <f t="shared" si="6"/>
        <v>0</v>
      </c>
      <c r="Z13" s="461">
        <f t="shared" si="7"/>
        <v>0</v>
      </c>
      <c r="AA13" s="461">
        <f t="shared" si="8"/>
        <v>0</v>
      </c>
      <c r="AB13" s="461">
        <f t="shared" si="9"/>
        <v>0</v>
      </c>
      <c r="AC13" s="461">
        <f t="shared" si="10"/>
        <v>0</v>
      </c>
      <c r="AD13" s="461">
        <f t="shared" si="11"/>
        <v>0</v>
      </c>
      <c r="AE13" s="462">
        <f t="shared" si="12"/>
        <v>0</v>
      </c>
      <c r="AF13" s="13"/>
      <c r="AG13" s="432" t="str">
        <f>IF(V13='16.관상조1'!B13,"","오류")</f>
        <v/>
      </c>
      <c r="AH13" s="432" t="str">
        <f>IF(W13='16.관상조1'!J13,"","오류")</f>
        <v/>
      </c>
    </row>
    <row r="14" spans="1:255" ht="19.5" customHeight="1" x14ac:dyDescent="0.15">
      <c r="A14" s="64" t="s">
        <v>402</v>
      </c>
      <c r="B14" s="463">
        <v>0</v>
      </c>
      <c r="C14" s="461">
        <f t="shared" si="1"/>
        <v>0</v>
      </c>
      <c r="D14" s="463">
        <v>0</v>
      </c>
      <c r="E14" s="463">
        <v>0</v>
      </c>
      <c r="F14" s="463">
        <v>0</v>
      </c>
      <c r="G14" s="463">
        <v>0</v>
      </c>
      <c r="H14" s="463">
        <v>0</v>
      </c>
      <c r="I14" s="463">
        <v>0</v>
      </c>
      <c r="J14" s="463">
        <v>0</v>
      </c>
      <c r="K14" s="463">
        <v>0</v>
      </c>
      <c r="L14" s="463">
        <v>0</v>
      </c>
      <c r="M14" s="461">
        <f t="shared" si="2"/>
        <v>0</v>
      </c>
      <c r="N14" s="463">
        <v>0</v>
      </c>
      <c r="O14" s="463">
        <v>0</v>
      </c>
      <c r="P14" s="463">
        <v>0</v>
      </c>
      <c r="Q14" s="463">
        <v>0</v>
      </c>
      <c r="R14" s="463">
        <v>0</v>
      </c>
      <c r="S14" s="463">
        <v>0</v>
      </c>
      <c r="T14" s="463">
        <v>0</v>
      </c>
      <c r="U14" s="463">
        <v>0</v>
      </c>
      <c r="V14" s="461">
        <f t="shared" si="3"/>
        <v>0</v>
      </c>
      <c r="W14" s="461">
        <f t="shared" si="4"/>
        <v>0</v>
      </c>
      <c r="X14" s="461">
        <f t="shared" si="5"/>
        <v>0</v>
      </c>
      <c r="Y14" s="461">
        <f t="shared" si="6"/>
        <v>0</v>
      </c>
      <c r="Z14" s="461">
        <f t="shared" si="7"/>
        <v>0</v>
      </c>
      <c r="AA14" s="461">
        <f t="shared" si="8"/>
        <v>0</v>
      </c>
      <c r="AB14" s="461">
        <f t="shared" si="9"/>
        <v>0</v>
      </c>
      <c r="AC14" s="461">
        <f t="shared" si="10"/>
        <v>0</v>
      </c>
      <c r="AD14" s="461">
        <f t="shared" si="11"/>
        <v>0</v>
      </c>
      <c r="AE14" s="462">
        <f t="shared" si="12"/>
        <v>0</v>
      </c>
      <c r="AF14" s="13"/>
      <c r="AG14" s="432" t="str">
        <f>IF(V14='16.관상조1'!B14,"","오류")</f>
        <v/>
      </c>
      <c r="AH14" s="432" t="str">
        <f>IF(W14='16.관상조1'!J14,"","오류")</f>
        <v/>
      </c>
    </row>
    <row r="15" spans="1:255" ht="19.5" customHeight="1" x14ac:dyDescent="0.15">
      <c r="A15" s="64" t="s">
        <v>403</v>
      </c>
      <c r="B15" s="463">
        <v>1</v>
      </c>
      <c r="C15" s="461">
        <f t="shared" si="1"/>
        <v>0</v>
      </c>
      <c r="D15" s="463">
        <v>0</v>
      </c>
      <c r="E15" s="463">
        <v>0</v>
      </c>
      <c r="F15" s="463">
        <v>0</v>
      </c>
      <c r="G15" s="463">
        <v>0</v>
      </c>
      <c r="H15" s="463">
        <v>0</v>
      </c>
      <c r="I15" s="463">
        <v>0</v>
      </c>
      <c r="J15" s="463">
        <v>0</v>
      </c>
      <c r="K15" s="463">
        <v>0</v>
      </c>
      <c r="L15" s="463">
        <v>0</v>
      </c>
      <c r="M15" s="461">
        <f t="shared" si="2"/>
        <v>568</v>
      </c>
      <c r="N15" s="463">
        <v>5</v>
      </c>
      <c r="O15" s="463">
        <v>4</v>
      </c>
      <c r="P15" s="463">
        <v>80</v>
      </c>
      <c r="Q15" s="463">
        <v>4</v>
      </c>
      <c r="R15" s="463">
        <v>0</v>
      </c>
      <c r="S15" s="463">
        <v>0</v>
      </c>
      <c r="T15" s="463">
        <v>25</v>
      </c>
      <c r="U15" s="463">
        <v>450</v>
      </c>
      <c r="V15" s="464">
        <f t="shared" si="3"/>
        <v>1</v>
      </c>
      <c r="W15" s="461">
        <f t="shared" si="4"/>
        <v>568</v>
      </c>
      <c r="X15" s="461">
        <f t="shared" si="5"/>
        <v>5</v>
      </c>
      <c r="Y15" s="461">
        <f t="shared" si="6"/>
        <v>4</v>
      </c>
      <c r="Z15" s="461">
        <f t="shared" si="7"/>
        <v>80</v>
      </c>
      <c r="AA15" s="461">
        <f t="shared" si="8"/>
        <v>4</v>
      </c>
      <c r="AB15" s="461">
        <f t="shared" si="9"/>
        <v>0</v>
      </c>
      <c r="AC15" s="461">
        <f t="shared" si="10"/>
        <v>0</v>
      </c>
      <c r="AD15" s="461">
        <f t="shared" si="11"/>
        <v>25</v>
      </c>
      <c r="AE15" s="462">
        <f t="shared" si="12"/>
        <v>450</v>
      </c>
      <c r="AF15" s="13"/>
      <c r="AG15" s="432" t="str">
        <f>IF(V15='16.관상조1'!B15,"","오류")</f>
        <v/>
      </c>
      <c r="AH15" s="432" t="str">
        <f>IF(W15='16.관상조1'!J15,"","오류")</f>
        <v/>
      </c>
    </row>
    <row r="16" spans="1:255" ht="19.5" customHeight="1" x14ac:dyDescent="0.15">
      <c r="A16" s="64" t="s">
        <v>404</v>
      </c>
      <c r="B16" s="463">
        <v>0</v>
      </c>
      <c r="C16" s="461">
        <f t="shared" si="1"/>
        <v>0</v>
      </c>
      <c r="D16" s="463">
        <v>0</v>
      </c>
      <c r="E16" s="463">
        <v>0</v>
      </c>
      <c r="F16" s="463">
        <v>0</v>
      </c>
      <c r="G16" s="463">
        <v>0</v>
      </c>
      <c r="H16" s="463">
        <v>0</v>
      </c>
      <c r="I16" s="463">
        <v>0</v>
      </c>
      <c r="J16" s="463">
        <v>0</v>
      </c>
      <c r="K16" s="463">
        <v>0</v>
      </c>
      <c r="L16" s="463">
        <v>0</v>
      </c>
      <c r="M16" s="461">
        <f t="shared" si="2"/>
        <v>0</v>
      </c>
      <c r="N16" s="463">
        <v>0</v>
      </c>
      <c r="O16" s="463">
        <v>0</v>
      </c>
      <c r="P16" s="463">
        <v>0</v>
      </c>
      <c r="Q16" s="463">
        <v>0</v>
      </c>
      <c r="R16" s="463">
        <v>0</v>
      </c>
      <c r="S16" s="463">
        <v>0</v>
      </c>
      <c r="T16" s="463">
        <v>0</v>
      </c>
      <c r="U16" s="463">
        <v>0</v>
      </c>
      <c r="V16" s="461">
        <f t="shared" si="3"/>
        <v>0</v>
      </c>
      <c r="W16" s="461">
        <f t="shared" si="4"/>
        <v>0</v>
      </c>
      <c r="X16" s="461">
        <f t="shared" si="5"/>
        <v>0</v>
      </c>
      <c r="Y16" s="461">
        <f t="shared" si="6"/>
        <v>0</v>
      </c>
      <c r="Z16" s="461">
        <f t="shared" si="7"/>
        <v>0</v>
      </c>
      <c r="AA16" s="461">
        <f t="shared" si="8"/>
        <v>0</v>
      </c>
      <c r="AB16" s="461">
        <f t="shared" si="9"/>
        <v>0</v>
      </c>
      <c r="AC16" s="461">
        <f t="shared" si="10"/>
        <v>0</v>
      </c>
      <c r="AD16" s="461">
        <f t="shared" si="11"/>
        <v>0</v>
      </c>
      <c r="AE16" s="462">
        <f t="shared" si="12"/>
        <v>0</v>
      </c>
      <c r="AF16" s="13"/>
      <c r="AG16" s="432" t="str">
        <f>IF(V16='16.관상조1'!B16,"","오류")</f>
        <v/>
      </c>
      <c r="AH16" s="432" t="str">
        <f>IF(W16='16.관상조1'!J16,"","오류")</f>
        <v/>
      </c>
    </row>
    <row r="17" spans="1:34" ht="19.5" customHeight="1" x14ac:dyDescent="0.15">
      <c r="A17" s="64" t="s">
        <v>405</v>
      </c>
      <c r="B17" s="463">
        <v>0</v>
      </c>
      <c r="C17" s="461">
        <f t="shared" si="1"/>
        <v>0</v>
      </c>
      <c r="D17" s="463">
        <v>0</v>
      </c>
      <c r="E17" s="463">
        <v>0</v>
      </c>
      <c r="F17" s="463">
        <v>0</v>
      </c>
      <c r="G17" s="463">
        <v>0</v>
      </c>
      <c r="H17" s="463">
        <v>0</v>
      </c>
      <c r="I17" s="463">
        <v>0</v>
      </c>
      <c r="J17" s="463">
        <v>0</v>
      </c>
      <c r="K17" s="463">
        <v>0</v>
      </c>
      <c r="L17" s="463">
        <v>0</v>
      </c>
      <c r="M17" s="461">
        <f t="shared" si="2"/>
        <v>0</v>
      </c>
      <c r="N17" s="463">
        <v>0</v>
      </c>
      <c r="O17" s="463">
        <v>0</v>
      </c>
      <c r="P17" s="463">
        <v>0</v>
      </c>
      <c r="Q17" s="463">
        <v>0</v>
      </c>
      <c r="R17" s="463">
        <v>0</v>
      </c>
      <c r="S17" s="463">
        <v>0</v>
      </c>
      <c r="T17" s="463">
        <v>0</v>
      </c>
      <c r="U17" s="463">
        <v>0</v>
      </c>
      <c r="V17" s="461">
        <f t="shared" si="3"/>
        <v>0</v>
      </c>
      <c r="W17" s="461">
        <f t="shared" si="4"/>
        <v>0</v>
      </c>
      <c r="X17" s="461">
        <f t="shared" si="5"/>
        <v>0</v>
      </c>
      <c r="Y17" s="461">
        <f t="shared" si="6"/>
        <v>0</v>
      </c>
      <c r="Z17" s="461">
        <f t="shared" si="7"/>
        <v>0</v>
      </c>
      <c r="AA17" s="461">
        <f t="shared" si="8"/>
        <v>0</v>
      </c>
      <c r="AB17" s="461">
        <f t="shared" si="9"/>
        <v>0</v>
      </c>
      <c r="AC17" s="461">
        <f t="shared" si="10"/>
        <v>0</v>
      </c>
      <c r="AD17" s="461">
        <f t="shared" si="11"/>
        <v>0</v>
      </c>
      <c r="AE17" s="462">
        <f t="shared" si="12"/>
        <v>0</v>
      </c>
      <c r="AF17" s="13"/>
      <c r="AG17" s="432" t="str">
        <f>IF(V17='16.관상조1'!B17,"","오류")</f>
        <v/>
      </c>
      <c r="AH17" s="432" t="str">
        <f>IF(W17='16.관상조1'!J17,"","오류")</f>
        <v/>
      </c>
    </row>
    <row r="18" spans="1:34" ht="19.5" customHeight="1" x14ac:dyDescent="0.15">
      <c r="A18" s="459"/>
      <c r="B18" s="463"/>
      <c r="C18" s="461">
        <f t="shared" si="1"/>
        <v>0</v>
      </c>
      <c r="D18" s="463"/>
      <c r="E18" s="463"/>
      <c r="F18" s="463"/>
      <c r="G18" s="463"/>
      <c r="H18" s="463"/>
      <c r="I18" s="463"/>
      <c r="J18" s="463"/>
      <c r="K18" s="463"/>
      <c r="L18" s="463"/>
      <c r="M18" s="461">
        <f t="shared" si="2"/>
        <v>0</v>
      </c>
      <c r="N18" s="463"/>
      <c r="O18" s="463"/>
      <c r="P18" s="463"/>
      <c r="Q18" s="463"/>
      <c r="R18" s="463"/>
      <c r="S18" s="463"/>
      <c r="T18" s="463"/>
      <c r="U18" s="463"/>
      <c r="V18" s="461">
        <f t="shared" si="3"/>
        <v>0</v>
      </c>
      <c r="W18" s="461">
        <f t="shared" si="4"/>
        <v>0</v>
      </c>
      <c r="X18" s="461">
        <f t="shared" si="5"/>
        <v>0</v>
      </c>
      <c r="Y18" s="461">
        <f t="shared" si="6"/>
        <v>0</v>
      </c>
      <c r="Z18" s="461">
        <f t="shared" si="7"/>
        <v>0</v>
      </c>
      <c r="AA18" s="461">
        <f t="shared" si="8"/>
        <v>0</v>
      </c>
      <c r="AB18" s="461">
        <f t="shared" si="9"/>
        <v>0</v>
      </c>
      <c r="AC18" s="461">
        <f t="shared" si="10"/>
        <v>0</v>
      </c>
      <c r="AD18" s="461">
        <f t="shared" si="11"/>
        <v>0</v>
      </c>
      <c r="AE18" s="462">
        <f t="shared" si="12"/>
        <v>0</v>
      </c>
      <c r="AF18" s="13"/>
      <c r="AG18" s="432" t="str">
        <f>IF(V18='16.관상조1'!B18,"","오류")</f>
        <v/>
      </c>
      <c r="AH18" s="432" t="str">
        <f>IF(W18='16.관상조1'!J18,"","오류")</f>
        <v/>
      </c>
    </row>
    <row r="19" spans="1:34" ht="19.5" customHeight="1" x14ac:dyDescent="0.15">
      <c r="A19" s="459"/>
      <c r="B19" s="463"/>
      <c r="C19" s="461">
        <f t="shared" si="1"/>
        <v>0</v>
      </c>
      <c r="D19" s="463"/>
      <c r="E19" s="463"/>
      <c r="F19" s="463"/>
      <c r="G19" s="463"/>
      <c r="H19" s="463"/>
      <c r="I19" s="463"/>
      <c r="J19" s="463"/>
      <c r="K19" s="463"/>
      <c r="L19" s="463"/>
      <c r="M19" s="461">
        <f t="shared" si="2"/>
        <v>0</v>
      </c>
      <c r="N19" s="463"/>
      <c r="O19" s="463"/>
      <c r="P19" s="463"/>
      <c r="Q19" s="463"/>
      <c r="R19" s="463"/>
      <c r="S19" s="463"/>
      <c r="T19" s="463"/>
      <c r="U19" s="463"/>
      <c r="V19" s="461">
        <f t="shared" si="3"/>
        <v>0</v>
      </c>
      <c r="W19" s="461">
        <f t="shared" si="4"/>
        <v>0</v>
      </c>
      <c r="X19" s="461">
        <f t="shared" si="5"/>
        <v>0</v>
      </c>
      <c r="Y19" s="461">
        <f t="shared" si="6"/>
        <v>0</v>
      </c>
      <c r="Z19" s="461">
        <f t="shared" si="7"/>
        <v>0</v>
      </c>
      <c r="AA19" s="461">
        <f t="shared" si="8"/>
        <v>0</v>
      </c>
      <c r="AB19" s="461">
        <f t="shared" si="9"/>
        <v>0</v>
      </c>
      <c r="AC19" s="461">
        <f t="shared" si="10"/>
        <v>0</v>
      </c>
      <c r="AD19" s="461">
        <f t="shared" si="11"/>
        <v>0</v>
      </c>
      <c r="AE19" s="462">
        <f t="shared" si="12"/>
        <v>0</v>
      </c>
      <c r="AF19" s="13"/>
      <c r="AG19" s="432" t="str">
        <f>IF(V19='16.관상조1'!B19,"","오류")</f>
        <v/>
      </c>
      <c r="AH19" s="432" t="str">
        <f>IF(W19='16.관상조1'!J19,"","오류")</f>
        <v/>
      </c>
    </row>
    <row r="20" spans="1:34" ht="19.5" customHeight="1" x14ac:dyDescent="0.15">
      <c r="A20" s="459"/>
      <c r="B20" s="463"/>
      <c r="C20" s="461">
        <f t="shared" si="1"/>
        <v>0</v>
      </c>
      <c r="D20" s="463"/>
      <c r="E20" s="463"/>
      <c r="F20" s="463"/>
      <c r="G20" s="463"/>
      <c r="H20" s="463"/>
      <c r="I20" s="463"/>
      <c r="J20" s="463"/>
      <c r="K20" s="463"/>
      <c r="L20" s="463"/>
      <c r="M20" s="461">
        <f t="shared" si="2"/>
        <v>0</v>
      </c>
      <c r="N20" s="463"/>
      <c r="O20" s="463"/>
      <c r="P20" s="463"/>
      <c r="Q20" s="463"/>
      <c r="R20" s="463"/>
      <c r="S20" s="463"/>
      <c r="T20" s="463"/>
      <c r="U20" s="463"/>
      <c r="V20" s="461">
        <f t="shared" si="3"/>
        <v>0</v>
      </c>
      <c r="W20" s="461">
        <f t="shared" si="4"/>
        <v>0</v>
      </c>
      <c r="X20" s="461">
        <f t="shared" si="5"/>
        <v>0</v>
      </c>
      <c r="Y20" s="461">
        <f t="shared" si="6"/>
        <v>0</v>
      </c>
      <c r="Z20" s="461">
        <f t="shared" si="7"/>
        <v>0</v>
      </c>
      <c r="AA20" s="461">
        <f t="shared" si="8"/>
        <v>0</v>
      </c>
      <c r="AB20" s="461">
        <f t="shared" si="9"/>
        <v>0</v>
      </c>
      <c r="AC20" s="461">
        <f t="shared" si="10"/>
        <v>0</v>
      </c>
      <c r="AD20" s="461">
        <f t="shared" si="11"/>
        <v>0</v>
      </c>
      <c r="AE20" s="462">
        <f t="shared" si="12"/>
        <v>0</v>
      </c>
      <c r="AF20" s="13"/>
      <c r="AG20" s="432" t="str">
        <f>IF(V20='16.관상조1'!B20,"","오류")</f>
        <v/>
      </c>
      <c r="AH20" s="432" t="str">
        <f>IF(W20='16.관상조1'!J20,"","오류")</f>
        <v/>
      </c>
    </row>
    <row r="21" spans="1:34" ht="19.5" customHeight="1" x14ac:dyDescent="0.15">
      <c r="A21" s="459"/>
      <c r="B21" s="463"/>
      <c r="C21" s="461">
        <f t="shared" ref="C21:C36" si="13">SUM(D21:K21)</f>
        <v>0</v>
      </c>
      <c r="D21" s="463"/>
      <c r="E21" s="463"/>
      <c r="F21" s="463"/>
      <c r="G21" s="463"/>
      <c r="H21" s="463"/>
      <c r="I21" s="463"/>
      <c r="J21" s="463"/>
      <c r="K21" s="463"/>
      <c r="L21" s="463"/>
      <c r="M21" s="461">
        <f t="shared" ref="M21:M36" si="14">SUM(N21:U21)</f>
        <v>0</v>
      </c>
      <c r="N21" s="463"/>
      <c r="O21" s="463"/>
      <c r="P21" s="463"/>
      <c r="Q21" s="463"/>
      <c r="R21" s="463"/>
      <c r="S21" s="463"/>
      <c r="T21" s="463"/>
      <c r="U21" s="463"/>
      <c r="V21" s="461">
        <f t="shared" ref="V21:V36" si="15">SUM(B21,L21)</f>
        <v>0</v>
      </c>
      <c r="W21" s="461">
        <f t="shared" ref="W21:W36" si="16">SUM(C21,M21)</f>
        <v>0</v>
      </c>
      <c r="X21" s="461">
        <f t="shared" ref="X21:X36" si="17">SUM(D21,N21)</f>
        <v>0</v>
      </c>
      <c r="Y21" s="461">
        <f t="shared" ref="Y21:Y36" si="18">SUM(E21,O21)</f>
        <v>0</v>
      </c>
      <c r="Z21" s="461">
        <f t="shared" ref="Z21:Z36" si="19">SUM(F21,P21)</f>
        <v>0</v>
      </c>
      <c r="AA21" s="461">
        <f t="shared" ref="AA21:AA36" si="20">SUM(G21,Q21)</f>
        <v>0</v>
      </c>
      <c r="AB21" s="461">
        <f t="shared" ref="AB21:AB36" si="21">SUM(H21,R21)</f>
        <v>0</v>
      </c>
      <c r="AC21" s="461">
        <f t="shared" ref="AC21:AC36" si="22">SUM(I21,S21)</f>
        <v>0</v>
      </c>
      <c r="AD21" s="461">
        <f t="shared" ref="AD21:AD36" si="23">SUM(J21,T21)</f>
        <v>0</v>
      </c>
      <c r="AE21" s="462">
        <f t="shared" ref="AE21:AE36" si="24">SUM(K21,U21)</f>
        <v>0</v>
      </c>
      <c r="AF21" s="13"/>
      <c r="AG21" s="432" t="str">
        <f>IF(V21='16.관상조1'!B21,"","오류")</f>
        <v/>
      </c>
      <c r="AH21" s="432" t="str">
        <f>IF(W21='16.관상조1'!J21,"","오류")</f>
        <v/>
      </c>
    </row>
    <row r="22" spans="1:34" ht="19.5" customHeight="1" x14ac:dyDescent="0.15">
      <c r="A22" s="459"/>
      <c r="B22" s="463"/>
      <c r="C22" s="461">
        <f t="shared" si="13"/>
        <v>0</v>
      </c>
      <c r="D22" s="463"/>
      <c r="E22" s="463"/>
      <c r="F22" s="463"/>
      <c r="G22" s="463"/>
      <c r="H22" s="463"/>
      <c r="I22" s="463"/>
      <c r="J22" s="463"/>
      <c r="K22" s="463"/>
      <c r="L22" s="463"/>
      <c r="M22" s="461">
        <f t="shared" si="14"/>
        <v>0</v>
      </c>
      <c r="N22" s="463"/>
      <c r="O22" s="463"/>
      <c r="P22" s="463"/>
      <c r="Q22" s="463"/>
      <c r="R22" s="463"/>
      <c r="S22" s="463"/>
      <c r="T22" s="463"/>
      <c r="U22" s="463"/>
      <c r="V22" s="461">
        <f t="shared" si="15"/>
        <v>0</v>
      </c>
      <c r="W22" s="461">
        <f t="shared" si="16"/>
        <v>0</v>
      </c>
      <c r="X22" s="461">
        <f t="shared" si="17"/>
        <v>0</v>
      </c>
      <c r="Y22" s="461">
        <f t="shared" si="18"/>
        <v>0</v>
      </c>
      <c r="Z22" s="461">
        <f t="shared" si="19"/>
        <v>0</v>
      </c>
      <c r="AA22" s="461">
        <f t="shared" si="20"/>
        <v>0</v>
      </c>
      <c r="AB22" s="461">
        <f t="shared" si="21"/>
        <v>0</v>
      </c>
      <c r="AC22" s="461">
        <f t="shared" si="22"/>
        <v>0</v>
      </c>
      <c r="AD22" s="461">
        <f t="shared" si="23"/>
        <v>0</v>
      </c>
      <c r="AE22" s="462">
        <f t="shared" si="24"/>
        <v>0</v>
      </c>
      <c r="AF22" s="13"/>
      <c r="AG22" s="432" t="str">
        <f>IF(V22='16.관상조1'!B22,"","오류")</f>
        <v/>
      </c>
      <c r="AH22" s="432" t="str">
        <f>IF(W22='16.관상조1'!J22,"","오류")</f>
        <v/>
      </c>
    </row>
    <row r="23" spans="1:34" ht="19.5" customHeight="1" x14ac:dyDescent="0.15">
      <c r="A23" s="459"/>
      <c r="B23" s="463"/>
      <c r="C23" s="461">
        <f t="shared" si="13"/>
        <v>0</v>
      </c>
      <c r="D23" s="463"/>
      <c r="E23" s="463"/>
      <c r="F23" s="463"/>
      <c r="G23" s="463"/>
      <c r="H23" s="463"/>
      <c r="I23" s="463"/>
      <c r="J23" s="463"/>
      <c r="K23" s="463"/>
      <c r="L23" s="463"/>
      <c r="M23" s="461">
        <f t="shared" si="14"/>
        <v>0</v>
      </c>
      <c r="N23" s="463"/>
      <c r="O23" s="463"/>
      <c r="P23" s="463"/>
      <c r="Q23" s="463"/>
      <c r="R23" s="463"/>
      <c r="S23" s="463"/>
      <c r="T23" s="463"/>
      <c r="U23" s="463"/>
      <c r="V23" s="461">
        <f t="shared" si="15"/>
        <v>0</v>
      </c>
      <c r="W23" s="461">
        <f t="shared" si="16"/>
        <v>0</v>
      </c>
      <c r="X23" s="461">
        <f t="shared" si="17"/>
        <v>0</v>
      </c>
      <c r="Y23" s="461">
        <f t="shared" si="18"/>
        <v>0</v>
      </c>
      <c r="Z23" s="461">
        <f t="shared" si="19"/>
        <v>0</v>
      </c>
      <c r="AA23" s="461">
        <f t="shared" si="20"/>
        <v>0</v>
      </c>
      <c r="AB23" s="461">
        <f t="shared" si="21"/>
        <v>0</v>
      </c>
      <c r="AC23" s="461">
        <f t="shared" si="22"/>
        <v>0</v>
      </c>
      <c r="AD23" s="461">
        <f t="shared" si="23"/>
        <v>0</v>
      </c>
      <c r="AE23" s="462">
        <f t="shared" si="24"/>
        <v>0</v>
      </c>
      <c r="AF23" s="13"/>
      <c r="AG23" s="432" t="str">
        <f>IF(V23='16.관상조1'!B23,"","오류")</f>
        <v/>
      </c>
      <c r="AH23" s="432" t="str">
        <f>IF(W23='16.관상조1'!J23,"","오류")</f>
        <v/>
      </c>
    </row>
    <row r="24" spans="1:34" ht="19.5" customHeight="1" x14ac:dyDescent="0.15">
      <c r="A24" s="459"/>
      <c r="B24" s="463"/>
      <c r="C24" s="461">
        <f t="shared" si="13"/>
        <v>0</v>
      </c>
      <c r="D24" s="463"/>
      <c r="E24" s="463"/>
      <c r="F24" s="463"/>
      <c r="G24" s="463"/>
      <c r="H24" s="463"/>
      <c r="I24" s="463"/>
      <c r="J24" s="463"/>
      <c r="K24" s="463"/>
      <c r="L24" s="463"/>
      <c r="M24" s="461">
        <f t="shared" si="14"/>
        <v>0</v>
      </c>
      <c r="N24" s="463"/>
      <c r="O24" s="463"/>
      <c r="P24" s="463"/>
      <c r="Q24" s="463"/>
      <c r="R24" s="463"/>
      <c r="S24" s="463"/>
      <c r="T24" s="463"/>
      <c r="U24" s="463"/>
      <c r="V24" s="461">
        <f t="shared" si="15"/>
        <v>0</v>
      </c>
      <c r="W24" s="461">
        <f t="shared" si="16"/>
        <v>0</v>
      </c>
      <c r="X24" s="461">
        <f t="shared" si="17"/>
        <v>0</v>
      </c>
      <c r="Y24" s="461">
        <f t="shared" si="18"/>
        <v>0</v>
      </c>
      <c r="Z24" s="461">
        <f t="shared" si="19"/>
        <v>0</v>
      </c>
      <c r="AA24" s="461">
        <f t="shared" si="20"/>
        <v>0</v>
      </c>
      <c r="AB24" s="461">
        <f t="shared" si="21"/>
        <v>0</v>
      </c>
      <c r="AC24" s="461">
        <f t="shared" si="22"/>
        <v>0</v>
      </c>
      <c r="AD24" s="461">
        <f t="shared" si="23"/>
        <v>0</v>
      </c>
      <c r="AE24" s="462">
        <f t="shared" si="24"/>
        <v>0</v>
      </c>
      <c r="AF24" s="13"/>
      <c r="AG24" s="432" t="str">
        <f>IF(V24='16.관상조1'!B24,"","오류")</f>
        <v/>
      </c>
      <c r="AH24" s="432" t="str">
        <f>IF(W24='16.관상조1'!J24,"","오류")</f>
        <v/>
      </c>
    </row>
    <row r="25" spans="1:34" ht="19.5" customHeight="1" x14ac:dyDescent="0.15">
      <c r="A25" s="459"/>
      <c r="B25" s="463"/>
      <c r="C25" s="461">
        <f t="shared" si="13"/>
        <v>0</v>
      </c>
      <c r="D25" s="463"/>
      <c r="E25" s="463"/>
      <c r="F25" s="463"/>
      <c r="G25" s="463"/>
      <c r="H25" s="463"/>
      <c r="I25" s="463"/>
      <c r="J25" s="463"/>
      <c r="K25" s="463"/>
      <c r="L25" s="463"/>
      <c r="M25" s="461">
        <f t="shared" si="14"/>
        <v>0</v>
      </c>
      <c r="N25" s="463"/>
      <c r="O25" s="463"/>
      <c r="P25" s="463"/>
      <c r="Q25" s="463"/>
      <c r="R25" s="463"/>
      <c r="S25" s="463"/>
      <c r="T25" s="463"/>
      <c r="U25" s="463"/>
      <c r="V25" s="461">
        <f t="shared" si="15"/>
        <v>0</v>
      </c>
      <c r="W25" s="461">
        <f t="shared" si="16"/>
        <v>0</v>
      </c>
      <c r="X25" s="461">
        <f t="shared" si="17"/>
        <v>0</v>
      </c>
      <c r="Y25" s="461">
        <f t="shared" si="18"/>
        <v>0</v>
      </c>
      <c r="Z25" s="461">
        <f t="shared" si="19"/>
        <v>0</v>
      </c>
      <c r="AA25" s="461">
        <f t="shared" si="20"/>
        <v>0</v>
      </c>
      <c r="AB25" s="461">
        <f t="shared" si="21"/>
        <v>0</v>
      </c>
      <c r="AC25" s="461">
        <f t="shared" si="22"/>
        <v>0</v>
      </c>
      <c r="AD25" s="461">
        <f t="shared" si="23"/>
        <v>0</v>
      </c>
      <c r="AE25" s="462">
        <f t="shared" si="24"/>
        <v>0</v>
      </c>
      <c r="AF25" s="13"/>
      <c r="AG25" s="432" t="str">
        <f>IF(V25='16.관상조1'!B25,"","오류")</f>
        <v/>
      </c>
      <c r="AH25" s="432" t="str">
        <f>IF(W25='16.관상조1'!J25,"","오류")</f>
        <v/>
      </c>
    </row>
    <row r="26" spans="1:34" ht="19.5" customHeight="1" x14ac:dyDescent="0.15">
      <c r="A26" s="459"/>
      <c r="B26" s="463"/>
      <c r="C26" s="461">
        <f t="shared" si="13"/>
        <v>0</v>
      </c>
      <c r="D26" s="463"/>
      <c r="E26" s="463"/>
      <c r="F26" s="463"/>
      <c r="G26" s="463"/>
      <c r="H26" s="463"/>
      <c r="I26" s="463"/>
      <c r="J26" s="463"/>
      <c r="K26" s="463"/>
      <c r="L26" s="463"/>
      <c r="M26" s="461">
        <f t="shared" si="14"/>
        <v>0</v>
      </c>
      <c r="N26" s="463"/>
      <c r="O26" s="463"/>
      <c r="P26" s="463"/>
      <c r="Q26" s="463"/>
      <c r="R26" s="463"/>
      <c r="S26" s="463"/>
      <c r="T26" s="463"/>
      <c r="U26" s="463"/>
      <c r="V26" s="461">
        <f t="shared" si="15"/>
        <v>0</v>
      </c>
      <c r="W26" s="461">
        <f t="shared" si="16"/>
        <v>0</v>
      </c>
      <c r="X26" s="461">
        <f t="shared" si="17"/>
        <v>0</v>
      </c>
      <c r="Y26" s="461">
        <f t="shared" si="18"/>
        <v>0</v>
      </c>
      <c r="Z26" s="461">
        <f t="shared" si="19"/>
        <v>0</v>
      </c>
      <c r="AA26" s="461">
        <f t="shared" si="20"/>
        <v>0</v>
      </c>
      <c r="AB26" s="461">
        <f t="shared" si="21"/>
        <v>0</v>
      </c>
      <c r="AC26" s="461">
        <f t="shared" si="22"/>
        <v>0</v>
      </c>
      <c r="AD26" s="461">
        <f t="shared" si="23"/>
        <v>0</v>
      </c>
      <c r="AE26" s="462">
        <f t="shared" si="24"/>
        <v>0</v>
      </c>
      <c r="AF26" s="13"/>
      <c r="AG26" s="432" t="str">
        <f>IF(V26='16.관상조1'!B26,"","오류")</f>
        <v/>
      </c>
      <c r="AH26" s="432" t="str">
        <f>IF(W26='16.관상조1'!J26,"","오류")</f>
        <v/>
      </c>
    </row>
    <row r="27" spans="1:34" ht="19.5" customHeight="1" x14ac:dyDescent="0.15">
      <c r="A27" s="459"/>
      <c r="B27" s="463"/>
      <c r="C27" s="461">
        <f t="shared" si="13"/>
        <v>0</v>
      </c>
      <c r="D27" s="463"/>
      <c r="E27" s="463"/>
      <c r="F27" s="463"/>
      <c r="G27" s="463"/>
      <c r="H27" s="463"/>
      <c r="I27" s="463"/>
      <c r="J27" s="463"/>
      <c r="K27" s="463"/>
      <c r="L27" s="463"/>
      <c r="M27" s="461">
        <f t="shared" si="14"/>
        <v>0</v>
      </c>
      <c r="N27" s="463"/>
      <c r="O27" s="463"/>
      <c r="P27" s="463"/>
      <c r="Q27" s="463"/>
      <c r="R27" s="463"/>
      <c r="S27" s="463"/>
      <c r="T27" s="463"/>
      <c r="U27" s="463"/>
      <c r="V27" s="461">
        <f t="shared" si="15"/>
        <v>0</v>
      </c>
      <c r="W27" s="461">
        <f t="shared" si="16"/>
        <v>0</v>
      </c>
      <c r="X27" s="461">
        <f t="shared" si="17"/>
        <v>0</v>
      </c>
      <c r="Y27" s="461">
        <f t="shared" si="18"/>
        <v>0</v>
      </c>
      <c r="Z27" s="461">
        <f t="shared" si="19"/>
        <v>0</v>
      </c>
      <c r="AA27" s="461">
        <f t="shared" si="20"/>
        <v>0</v>
      </c>
      <c r="AB27" s="461">
        <f t="shared" si="21"/>
        <v>0</v>
      </c>
      <c r="AC27" s="461">
        <f t="shared" si="22"/>
        <v>0</v>
      </c>
      <c r="AD27" s="461">
        <f t="shared" si="23"/>
        <v>0</v>
      </c>
      <c r="AE27" s="462">
        <f t="shared" si="24"/>
        <v>0</v>
      </c>
      <c r="AF27" s="13"/>
      <c r="AG27" s="432" t="str">
        <f>IF(V27='16.관상조1'!B27,"","오류")</f>
        <v/>
      </c>
      <c r="AH27" s="432" t="str">
        <f>IF(W27='16.관상조1'!J27,"","오류")</f>
        <v/>
      </c>
    </row>
    <row r="28" spans="1:34" ht="19.5" customHeight="1" x14ac:dyDescent="0.15">
      <c r="A28" s="459"/>
      <c r="B28" s="463"/>
      <c r="C28" s="461">
        <f t="shared" si="13"/>
        <v>0</v>
      </c>
      <c r="D28" s="463"/>
      <c r="E28" s="463"/>
      <c r="F28" s="463"/>
      <c r="G28" s="463"/>
      <c r="H28" s="463"/>
      <c r="I28" s="463"/>
      <c r="J28" s="463"/>
      <c r="K28" s="463"/>
      <c r="L28" s="463"/>
      <c r="M28" s="461">
        <f t="shared" si="14"/>
        <v>0</v>
      </c>
      <c r="N28" s="463"/>
      <c r="O28" s="463"/>
      <c r="P28" s="463"/>
      <c r="Q28" s="463"/>
      <c r="R28" s="463"/>
      <c r="S28" s="463"/>
      <c r="T28" s="463"/>
      <c r="U28" s="463"/>
      <c r="V28" s="461">
        <f t="shared" si="15"/>
        <v>0</v>
      </c>
      <c r="W28" s="461">
        <f t="shared" si="16"/>
        <v>0</v>
      </c>
      <c r="X28" s="461">
        <f t="shared" si="17"/>
        <v>0</v>
      </c>
      <c r="Y28" s="461">
        <f t="shared" si="18"/>
        <v>0</v>
      </c>
      <c r="Z28" s="461">
        <f t="shared" si="19"/>
        <v>0</v>
      </c>
      <c r="AA28" s="461">
        <f t="shared" si="20"/>
        <v>0</v>
      </c>
      <c r="AB28" s="461">
        <f t="shared" si="21"/>
        <v>0</v>
      </c>
      <c r="AC28" s="461">
        <f t="shared" si="22"/>
        <v>0</v>
      </c>
      <c r="AD28" s="461">
        <f t="shared" si="23"/>
        <v>0</v>
      </c>
      <c r="AE28" s="462">
        <f t="shared" si="24"/>
        <v>0</v>
      </c>
      <c r="AF28" s="13"/>
      <c r="AG28" s="432" t="str">
        <f>IF(V28='16.관상조1'!B28,"","오류")</f>
        <v/>
      </c>
      <c r="AH28" s="432" t="str">
        <f>IF(W28='16.관상조1'!J28,"","오류")</f>
        <v/>
      </c>
    </row>
    <row r="29" spans="1:34" ht="19.5" customHeight="1" x14ac:dyDescent="0.15">
      <c r="A29" s="459"/>
      <c r="B29" s="463"/>
      <c r="C29" s="461">
        <f t="shared" si="13"/>
        <v>0</v>
      </c>
      <c r="D29" s="463"/>
      <c r="E29" s="463"/>
      <c r="F29" s="463"/>
      <c r="G29" s="463"/>
      <c r="H29" s="463"/>
      <c r="I29" s="463"/>
      <c r="J29" s="463"/>
      <c r="K29" s="463"/>
      <c r="L29" s="463"/>
      <c r="M29" s="461">
        <f t="shared" si="14"/>
        <v>0</v>
      </c>
      <c r="N29" s="463"/>
      <c r="O29" s="463"/>
      <c r="P29" s="463"/>
      <c r="Q29" s="463"/>
      <c r="R29" s="463"/>
      <c r="S29" s="463"/>
      <c r="T29" s="463"/>
      <c r="U29" s="463"/>
      <c r="V29" s="461">
        <f t="shared" si="15"/>
        <v>0</v>
      </c>
      <c r="W29" s="461">
        <f t="shared" si="16"/>
        <v>0</v>
      </c>
      <c r="X29" s="461">
        <f t="shared" si="17"/>
        <v>0</v>
      </c>
      <c r="Y29" s="461">
        <f t="shared" si="18"/>
        <v>0</v>
      </c>
      <c r="Z29" s="461">
        <f t="shared" si="19"/>
        <v>0</v>
      </c>
      <c r="AA29" s="461">
        <f t="shared" si="20"/>
        <v>0</v>
      </c>
      <c r="AB29" s="461">
        <f t="shared" si="21"/>
        <v>0</v>
      </c>
      <c r="AC29" s="461">
        <f t="shared" si="22"/>
        <v>0</v>
      </c>
      <c r="AD29" s="461">
        <f t="shared" si="23"/>
        <v>0</v>
      </c>
      <c r="AE29" s="462">
        <f t="shared" si="24"/>
        <v>0</v>
      </c>
      <c r="AF29" s="13"/>
      <c r="AG29" s="432" t="str">
        <f>IF(V29='16.관상조1'!B29,"","오류")</f>
        <v/>
      </c>
      <c r="AH29" s="432" t="str">
        <f>IF(W29='16.관상조1'!J29,"","오류")</f>
        <v/>
      </c>
    </row>
    <row r="30" spans="1:34" ht="19.5" customHeight="1" x14ac:dyDescent="0.15">
      <c r="A30" s="459"/>
      <c r="B30" s="463"/>
      <c r="C30" s="461">
        <f t="shared" si="13"/>
        <v>0</v>
      </c>
      <c r="D30" s="463"/>
      <c r="E30" s="463"/>
      <c r="F30" s="463"/>
      <c r="G30" s="463"/>
      <c r="H30" s="463"/>
      <c r="I30" s="463"/>
      <c r="J30" s="463"/>
      <c r="K30" s="463"/>
      <c r="L30" s="463"/>
      <c r="M30" s="461">
        <f t="shared" si="14"/>
        <v>0</v>
      </c>
      <c r="N30" s="463"/>
      <c r="O30" s="463"/>
      <c r="P30" s="463"/>
      <c r="Q30" s="463"/>
      <c r="R30" s="463"/>
      <c r="S30" s="463"/>
      <c r="T30" s="463"/>
      <c r="U30" s="463"/>
      <c r="V30" s="461">
        <f t="shared" si="15"/>
        <v>0</v>
      </c>
      <c r="W30" s="461">
        <f t="shared" si="16"/>
        <v>0</v>
      </c>
      <c r="X30" s="461">
        <f t="shared" si="17"/>
        <v>0</v>
      </c>
      <c r="Y30" s="461">
        <f t="shared" si="18"/>
        <v>0</v>
      </c>
      <c r="Z30" s="461">
        <f t="shared" si="19"/>
        <v>0</v>
      </c>
      <c r="AA30" s="461">
        <f t="shared" si="20"/>
        <v>0</v>
      </c>
      <c r="AB30" s="461">
        <f t="shared" si="21"/>
        <v>0</v>
      </c>
      <c r="AC30" s="461">
        <f t="shared" si="22"/>
        <v>0</v>
      </c>
      <c r="AD30" s="461">
        <f t="shared" si="23"/>
        <v>0</v>
      </c>
      <c r="AE30" s="462">
        <f t="shared" si="24"/>
        <v>0</v>
      </c>
      <c r="AF30" s="13"/>
      <c r="AG30" s="432" t="str">
        <f>IF(V30='16.관상조1'!B30,"","오류")</f>
        <v/>
      </c>
      <c r="AH30" s="432" t="str">
        <f>IF(W30='16.관상조1'!J30,"","오류")</f>
        <v/>
      </c>
    </row>
    <row r="31" spans="1:34" ht="19.5" customHeight="1" x14ac:dyDescent="0.15">
      <c r="A31" s="459"/>
      <c r="B31" s="463"/>
      <c r="C31" s="461">
        <f t="shared" si="13"/>
        <v>0</v>
      </c>
      <c r="D31" s="463"/>
      <c r="E31" s="463"/>
      <c r="F31" s="463"/>
      <c r="G31" s="463"/>
      <c r="H31" s="463"/>
      <c r="I31" s="463"/>
      <c r="J31" s="463"/>
      <c r="K31" s="463"/>
      <c r="L31" s="463"/>
      <c r="M31" s="461">
        <f t="shared" si="14"/>
        <v>0</v>
      </c>
      <c r="N31" s="463"/>
      <c r="O31" s="463"/>
      <c r="P31" s="463"/>
      <c r="Q31" s="463"/>
      <c r="R31" s="463"/>
      <c r="S31" s="463"/>
      <c r="T31" s="463"/>
      <c r="U31" s="463"/>
      <c r="V31" s="461">
        <f t="shared" si="15"/>
        <v>0</v>
      </c>
      <c r="W31" s="461">
        <f t="shared" si="16"/>
        <v>0</v>
      </c>
      <c r="X31" s="461">
        <f t="shared" si="17"/>
        <v>0</v>
      </c>
      <c r="Y31" s="461">
        <f t="shared" si="18"/>
        <v>0</v>
      </c>
      <c r="Z31" s="461">
        <f t="shared" si="19"/>
        <v>0</v>
      </c>
      <c r="AA31" s="461">
        <f t="shared" si="20"/>
        <v>0</v>
      </c>
      <c r="AB31" s="461">
        <f t="shared" si="21"/>
        <v>0</v>
      </c>
      <c r="AC31" s="461">
        <f t="shared" si="22"/>
        <v>0</v>
      </c>
      <c r="AD31" s="461">
        <f t="shared" si="23"/>
        <v>0</v>
      </c>
      <c r="AE31" s="462">
        <f t="shared" si="24"/>
        <v>0</v>
      </c>
      <c r="AF31" s="13"/>
      <c r="AG31" s="432" t="str">
        <f>IF(V31='16.관상조1'!B31,"","오류")</f>
        <v/>
      </c>
      <c r="AH31" s="432" t="str">
        <f>IF(W31='16.관상조1'!J31,"","오류")</f>
        <v/>
      </c>
    </row>
    <row r="32" spans="1:34" ht="19.5" customHeight="1" x14ac:dyDescent="0.15">
      <c r="A32" s="459"/>
      <c r="B32" s="463"/>
      <c r="C32" s="461">
        <f t="shared" si="13"/>
        <v>0</v>
      </c>
      <c r="D32" s="463"/>
      <c r="E32" s="463"/>
      <c r="F32" s="463"/>
      <c r="G32" s="463"/>
      <c r="H32" s="463"/>
      <c r="I32" s="463"/>
      <c r="J32" s="463"/>
      <c r="K32" s="463"/>
      <c r="L32" s="463"/>
      <c r="M32" s="461">
        <f t="shared" si="14"/>
        <v>0</v>
      </c>
      <c r="N32" s="463"/>
      <c r="O32" s="463"/>
      <c r="P32" s="463"/>
      <c r="Q32" s="463"/>
      <c r="R32" s="463"/>
      <c r="S32" s="463"/>
      <c r="T32" s="463"/>
      <c r="U32" s="463"/>
      <c r="V32" s="461">
        <f t="shared" si="15"/>
        <v>0</v>
      </c>
      <c r="W32" s="461">
        <f t="shared" si="16"/>
        <v>0</v>
      </c>
      <c r="X32" s="461">
        <f t="shared" si="17"/>
        <v>0</v>
      </c>
      <c r="Y32" s="461">
        <f t="shared" si="18"/>
        <v>0</v>
      </c>
      <c r="Z32" s="461">
        <f t="shared" si="19"/>
        <v>0</v>
      </c>
      <c r="AA32" s="461">
        <f t="shared" si="20"/>
        <v>0</v>
      </c>
      <c r="AB32" s="461">
        <f t="shared" si="21"/>
        <v>0</v>
      </c>
      <c r="AC32" s="461">
        <f t="shared" si="22"/>
        <v>0</v>
      </c>
      <c r="AD32" s="461">
        <f t="shared" si="23"/>
        <v>0</v>
      </c>
      <c r="AE32" s="462">
        <f t="shared" si="24"/>
        <v>0</v>
      </c>
      <c r="AF32" s="13"/>
      <c r="AG32" s="432" t="str">
        <f>IF(V32='16.관상조1'!B32,"","오류")</f>
        <v/>
      </c>
      <c r="AH32" s="432" t="str">
        <f>IF(W32='16.관상조1'!J32,"","오류")</f>
        <v/>
      </c>
    </row>
    <row r="33" spans="1:34" ht="19.5" customHeight="1" x14ac:dyDescent="0.15">
      <c r="A33" s="459"/>
      <c r="B33" s="463"/>
      <c r="C33" s="461">
        <f t="shared" si="13"/>
        <v>0</v>
      </c>
      <c r="D33" s="463"/>
      <c r="E33" s="463"/>
      <c r="F33" s="463"/>
      <c r="G33" s="463"/>
      <c r="H33" s="463"/>
      <c r="I33" s="463"/>
      <c r="J33" s="463"/>
      <c r="K33" s="463"/>
      <c r="L33" s="463"/>
      <c r="M33" s="461">
        <f t="shared" si="14"/>
        <v>0</v>
      </c>
      <c r="N33" s="463"/>
      <c r="O33" s="463"/>
      <c r="P33" s="463"/>
      <c r="Q33" s="463"/>
      <c r="R33" s="463"/>
      <c r="S33" s="463"/>
      <c r="T33" s="463"/>
      <c r="U33" s="463"/>
      <c r="V33" s="461">
        <f t="shared" si="15"/>
        <v>0</v>
      </c>
      <c r="W33" s="461">
        <f t="shared" si="16"/>
        <v>0</v>
      </c>
      <c r="X33" s="461">
        <f t="shared" si="17"/>
        <v>0</v>
      </c>
      <c r="Y33" s="461">
        <f t="shared" si="18"/>
        <v>0</v>
      </c>
      <c r="Z33" s="461">
        <f t="shared" si="19"/>
        <v>0</v>
      </c>
      <c r="AA33" s="461">
        <f t="shared" si="20"/>
        <v>0</v>
      </c>
      <c r="AB33" s="461">
        <f t="shared" si="21"/>
        <v>0</v>
      </c>
      <c r="AC33" s="461">
        <f t="shared" si="22"/>
        <v>0</v>
      </c>
      <c r="AD33" s="461">
        <f t="shared" si="23"/>
        <v>0</v>
      </c>
      <c r="AE33" s="462">
        <f t="shared" si="24"/>
        <v>0</v>
      </c>
      <c r="AF33" s="13"/>
      <c r="AG33" s="432" t="str">
        <f>IF(V33='16.관상조1'!B33,"","오류")</f>
        <v/>
      </c>
      <c r="AH33" s="432" t="str">
        <f>IF(W33='16.관상조1'!J33,"","오류")</f>
        <v/>
      </c>
    </row>
    <row r="34" spans="1:34" ht="19.5" customHeight="1" x14ac:dyDescent="0.15">
      <c r="A34" s="459"/>
      <c r="B34" s="463"/>
      <c r="C34" s="461">
        <f t="shared" si="13"/>
        <v>0</v>
      </c>
      <c r="D34" s="463"/>
      <c r="E34" s="463"/>
      <c r="F34" s="463"/>
      <c r="G34" s="463"/>
      <c r="H34" s="463"/>
      <c r="I34" s="463"/>
      <c r="J34" s="463"/>
      <c r="K34" s="463"/>
      <c r="L34" s="463"/>
      <c r="M34" s="461">
        <f t="shared" si="14"/>
        <v>0</v>
      </c>
      <c r="N34" s="463"/>
      <c r="O34" s="463"/>
      <c r="P34" s="463"/>
      <c r="Q34" s="463"/>
      <c r="R34" s="463"/>
      <c r="S34" s="463"/>
      <c r="T34" s="463"/>
      <c r="U34" s="463"/>
      <c r="V34" s="461">
        <f t="shared" si="15"/>
        <v>0</v>
      </c>
      <c r="W34" s="461">
        <f t="shared" si="16"/>
        <v>0</v>
      </c>
      <c r="X34" s="461">
        <f t="shared" si="17"/>
        <v>0</v>
      </c>
      <c r="Y34" s="461">
        <f t="shared" si="18"/>
        <v>0</v>
      </c>
      <c r="Z34" s="461">
        <f t="shared" si="19"/>
        <v>0</v>
      </c>
      <c r="AA34" s="461">
        <f t="shared" si="20"/>
        <v>0</v>
      </c>
      <c r="AB34" s="461">
        <f t="shared" si="21"/>
        <v>0</v>
      </c>
      <c r="AC34" s="461">
        <f t="shared" si="22"/>
        <v>0</v>
      </c>
      <c r="AD34" s="461">
        <f t="shared" si="23"/>
        <v>0</v>
      </c>
      <c r="AE34" s="462">
        <f t="shared" si="24"/>
        <v>0</v>
      </c>
      <c r="AF34" s="13"/>
      <c r="AG34" s="432" t="str">
        <f>IF(V34='16.관상조1'!B34,"","오류")</f>
        <v/>
      </c>
      <c r="AH34" s="432" t="str">
        <f>IF(W34='16.관상조1'!J34,"","오류")</f>
        <v/>
      </c>
    </row>
    <row r="35" spans="1:34" ht="19.5" customHeight="1" x14ac:dyDescent="0.15">
      <c r="A35" s="459"/>
      <c r="B35" s="463"/>
      <c r="C35" s="461">
        <f t="shared" si="13"/>
        <v>0</v>
      </c>
      <c r="D35" s="463"/>
      <c r="E35" s="463"/>
      <c r="F35" s="463"/>
      <c r="G35" s="463"/>
      <c r="H35" s="463"/>
      <c r="I35" s="463"/>
      <c r="J35" s="463"/>
      <c r="K35" s="463"/>
      <c r="L35" s="463"/>
      <c r="M35" s="461">
        <f t="shared" si="14"/>
        <v>0</v>
      </c>
      <c r="N35" s="463"/>
      <c r="O35" s="463"/>
      <c r="P35" s="463"/>
      <c r="Q35" s="463"/>
      <c r="R35" s="463"/>
      <c r="S35" s="463"/>
      <c r="T35" s="463"/>
      <c r="U35" s="463"/>
      <c r="V35" s="461">
        <f t="shared" si="15"/>
        <v>0</v>
      </c>
      <c r="W35" s="461">
        <f t="shared" si="16"/>
        <v>0</v>
      </c>
      <c r="X35" s="461">
        <f t="shared" si="17"/>
        <v>0</v>
      </c>
      <c r="Y35" s="461">
        <f t="shared" si="18"/>
        <v>0</v>
      </c>
      <c r="Z35" s="461">
        <f t="shared" si="19"/>
        <v>0</v>
      </c>
      <c r="AA35" s="461">
        <f t="shared" si="20"/>
        <v>0</v>
      </c>
      <c r="AB35" s="461">
        <f t="shared" si="21"/>
        <v>0</v>
      </c>
      <c r="AC35" s="461">
        <f t="shared" si="22"/>
        <v>0</v>
      </c>
      <c r="AD35" s="461">
        <f t="shared" si="23"/>
        <v>0</v>
      </c>
      <c r="AE35" s="462">
        <f t="shared" si="24"/>
        <v>0</v>
      </c>
      <c r="AF35" s="13"/>
      <c r="AG35" s="432" t="str">
        <f>IF(V35='16.관상조1'!B35,"","오류")</f>
        <v/>
      </c>
      <c r="AH35" s="432" t="str">
        <f>IF(W35='16.관상조1'!J35,"","오류")</f>
        <v/>
      </c>
    </row>
    <row r="36" spans="1:34" ht="19.5" customHeight="1" thickBot="1" x14ac:dyDescent="0.2">
      <c r="A36" s="465"/>
      <c r="B36" s="466"/>
      <c r="C36" s="467">
        <f t="shared" si="13"/>
        <v>0</v>
      </c>
      <c r="D36" s="466"/>
      <c r="E36" s="466"/>
      <c r="F36" s="466"/>
      <c r="G36" s="466"/>
      <c r="H36" s="466"/>
      <c r="I36" s="466"/>
      <c r="J36" s="466"/>
      <c r="K36" s="466"/>
      <c r="L36" s="466"/>
      <c r="M36" s="467">
        <f t="shared" si="14"/>
        <v>0</v>
      </c>
      <c r="N36" s="466"/>
      <c r="O36" s="466"/>
      <c r="P36" s="466"/>
      <c r="Q36" s="466"/>
      <c r="R36" s="466"/>
      <c r="S36" s="466"/>
      <c r="T36" s="466"/>
      <c r="U36" s="466"/>
      <c r="V36" s="467">
        <f t="shared" si="15"/>
        <v>0</v>
      </c>
      <c r="W36" s="467">
        <f t="shared" si="16"/>
        <v>0</v>
      </c>
      <c r="X36" s="467">
        <f t="shared" si="17"/>
        <v>0</v>
      </c>
      <c r="Y36" s="467">
        <f t="shared" si="18"/>
        <v>0</v>
      </c>
      <c r="Z36" s="467">
        <f t="shared" si="19"/>
        <v>0</v>
      </c>
      <c r="AA36" s="467">
        <f t="shared" si="20"/>
        <v>0</v>
      </c>
      <c r="AB36" s="467">
        <f t="shared" si="21"/>
        <v>0</v>
      </c>
      <c r="AC36" s="467">
        <f t="shared" si="22"/>
        <v>0</v>
      </c>
      <c r="AD36" s="467">
        <f t="shared" si="23"/>
        <v>0</v>
      </c>
      <c r="AE36" s="468">
        <f t="shared" si="24"/>
        <v>0</v>
      </c>
      <c r="AF36" s="13"/>
      <c r="AG36" s="432" t="str">
        <f>IF(V36='16.관상조1'!B36,"","오류")</f>
        <v/>
      </c>
      <c r="AH36" s="432" t="str">
        <f>IF(W36='16.관상조1'!J36,"","오류")</f>
        <v/>
      </c>
    </row>
  </sheetData>
  <sheetProtection algorithmName="SHA-512" hashValue="aXPPH2HsAuyRWF3MDpmG2ClRwukm3tXPA9QN7iqxfoiLI6+Avm/Cztk3j7KqhzORhiiesV0lYXv7lpK83kL8Xg==" saltValue="U3uhD/lBijl8bC5sVffO0Q==" spinCount="100000" sheet="1" objects="1" scenarios="1" selectLockedCells="1"/>
  <mergeCells count="33">
    <mergeCell ref="AE4:AE5"/>
    <mergeCell ref="U4:U5"/>
    <mergeCell ref="V3:AE3"/>
    <mergeCell ref="V4:W4"/>
    <mergeCell ref="X4:X5"/>
    <mergeCell ref="Y4:Y5"/>
    <mergeCell ref="Z4:Z5"/>
    <mergeCell ref="AD4:AD5"/>
    <mergeCell ref="AA4:AA5"/>
    <mergeCell ref="AB4:AB5"/>
    <mergeCell ref="A3:A5"/>
    <mergeCell ref="A1:AE1"/>
    <mergeCell ref="AB2:AE2"/>
    <mergeCell ref="AC4:AC5"/>
    <mergeCell ref="K4:K5"/>
    <mergeCell ref="S4:S5"/>
    <mergeCell ref="T4:T5"/>
    <mergeCell ref="L3:U3"/>
    <mergeCell ref="O4:O5"/>
    <mergeCell ref="B3:K3"/>
    <mergeCell ref="P4:P5"/>
    <mergeCell ref="Q4:Q5"/>
    <mergeCell ref="R4:R5"/>
    <mergeCell ref="I4:I5"/>
    <mergeCell ref="L4:M4"/>
    <mergeCell ref="N4:N5"/>
    <mergeCell ref="G4:G5"/>
    <mergeCell ref="H4:H5"/>
    <mergeCell ref="J4:J5"/>
    <mergeCell ref="B4:C4"/>
    <mergeCell ref="D4:D5"/>
    <mergeCell ref="E4:E5"/>
    <mergeCell ref="F4:F5"/>
  </mergeCells>
  <phoneticPr fontId="37" type="noConversion"/>
  <printOptions horizontalCentered="1"/>
  <pageMargins left="0.39370078740157483" right="0.39370078740157483" top="0.55118110236220474" bottom="0.35433070866141736" header="0.43307086614173229" footer="0.51181102362204722"/>
  <pageSetup paperSize="9" scale="68" orientation="landscape" horizontalDpi="300" verticalDpi="300" r:id="rId1"/>
  <headerFooter alignWithMargins="0">
    <oddHeader>&amp;R&amp;F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1"/>
  <dimension ref="A1:IW73"/>
  <sheetViews>
    <sheetView showGridLines="0" zoomScale="70" zoomScaleNormal="70" workbookViewId="0">
      <selection activeCell="O53" sqref="O53"/>
    </sheetView>
  </sheetViews>
  <sheetFormatPr defaultColWidth="9.109375" defaultRowHeight="14.25" x14ac:dyDescent="0.15"/>
  <cols>
    <col min="1" max="25" width="7.21875" style="1" customWidth="1"/>
    <col min="26" max="26" width="2.33203125" style="1" customWidth="1"/>
    <col min="27" max="33" width="7.21875" style="1" customWidth="1"/>
    <col min="34" max="257" width="9.109375" style="1"/>
  </cols>
  <sheetData>
    <row r="1" spans="1:33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324"/>
    </row>
    <row r="2" spans="1:33" ht="24.75" customHeight="1" x14ac:dyDescent="0.15">
      <c r="A2" s="549" t="s">
        <v>316</v>
      </c>
      <c r="B2" s="549"/>
      <c r="C2" s="549"/>
      <c r="D2" s="227"/>
    </row>
    <row r="3" spans="1:33" ht="30.75" customHeight="1" thickBot="1" x14ac:dyDescent="0.2">
      <c r="A3" s="541" t="s">
        <v>248</v>
      </c>
      <c r="B3" s="541"/>
      <c r="C3" s="541"/>
      <c r="D3" s="541"/>
      <c r="E3" s="541"/>
      <c r="F3" s="541"/>
      <c r="I3" s="4"/>
    </row>
    <row r="4" spans="1:33" ht="19.5" customHeight="1" x14ac:dyDescent="0.15">
      <c r="A4" s="552" t="s">
        <v>224</v>
      </c>
      <c r="B4" s="550" t="s">
        <v>21</v>
      </c>
      <c r="C4" s="550"/>
      <c r="D4" s="550"/>
      <c r="E4" s="550"/>
      <c r="F4" s="550"/>
      <c r="G4" s="550"/>
      <c r="H4" s="550"/>
      <c r="I4" s="550"/>
      <c r="J4" s="593" t="s">
        <v>182</v>
      </c>
      <c r="K4" s="593"/>
      <c r="L4" s="593"/>
      <c r="M4" s="593"/>
      <c r="N4" s="593"/>
      <c r="O4" s="593"/>
      <c r="P4" s="593"/>
      <c r="Q4" s="594"/>
      <c r="S4" s="432" t="s">
        <v>370</v>
      </c>
      <c r="T4" s="432"/>
      <c r="U4" s="432"/>
      <c r="V4" s="432"/>
      <c r="W4" s="432"/>
      <c r="X4" s="432"/>
      <c r="Y4" s="432"/>
      <c r="AA4" s="432" t="s">
        <v>370</v>
      </c>
      <c r="AB4" s="432"/>
      <c r="AC4" s="432"/>
      <c r="AD4" s="432"/>
      <c r="AE4" s="432"/>
      <c r="AF4" s="432"/>
      <c r="AG4" s="432"/>
    </row>
    <row r="5" spans="1:33" ht="33" customHeight="1" thickBot="1" x14ac:dyDescent="0.2">
      <c r="A5" s="553"/>
      <c r="B5" s="327" t="s">
        <v>242</v>
      </c>
      <c r="C5" s="327" t="s">
        <v>196</v>
      </c>
      <c r="D5" s="327" t="s">
        <v>93</v>
      </c>
      <c r="E5" s="129" t="s">
        <v>83</v>
      </c>
      <c r="F5" s="129" t="s">
        <v>144</v>
      </c>
      <c r="G5" s="129" t="s">
        <v>142</v>
      </c>
      <c r="H5" s="129" t="s">
        <v>143</v>
      </c>
      <c r="I5" s="129" t="s">
        <v>123</v>
      </c>
      <c r="J5" s="157" t="s">
        <v>242</v>
      </c>
      <c r="K5" s="327" t="s">
        <v>196</v>
      </c>
      <c r="L5" s="327" t="s">
        <v>93</v>
      </c>
      <c r="M5" s="129" t="s">
        <v>83</v>
      </c>
      <c r="N5" s="129" t="s">
        <v>144</v>
      </c>
      <c r="O5" s="129" t="s">
        <v>142</v>
      </c>
      <c r="P5" s="129" t="s">
        <v>143</v>
      </c>
      <c r="Q5" s="130" t="s">
        <v>123</v>
      </c>
      <c r="S5" s="445" t="s">
        <v>196</v>
      </c>
      <c r="T5" s="446" t="s">
        <v>93</v>
      </c>
      <c r="U5" s="447" t="s">
        <v>83</v>
      </c>
      <c r="V5" s="448" t="s">
        <v>144</v>
      </c>
      <c r="W5" s="448" t="s">
        <v>142</v>
      </c>
      <c r="X5" s="448" t="s">
        <v>143</v>
      </c>
      <c r="Y5" s="447" t="s">
        <v>123</v>
      </c>
      <c r="AA5" s="445" t="s">
        <v>196</v>
      </c>
      <c r="AB5" s="446" t="s">
        <v>93</v>
      </c>
      <c r="AC5" s="447" t="s">
        <v>83</v>
      </c>
      <c r="AD5" s="448" t="s">
        <v>144</v>
      </c>
      <c r="AE5" s="448" t="s">
        <v>142</v>
      </c>
      <c r="AF5" s="448" t="s">
        <v>143</v>
      </c>
      <c r="AG5" s="447" t="s">
        <v>123</v>
      </c>
    </row>
    <row r="6" spans="1:33" ht="21" customHeight="1" thickTop="1" x14ac:dyDescent="0.15">
      <c r="A6" s="61" t="s">
        <v>243</v>
      </c>
      <c r="B6" s="62">
        <f t="shared" ref="B6:B20" si="0">SUM(C6:I6)</f>
        <v>0</v>
      </c>
      <c r="C6" s="62">
        <f t="shared" ref="C6:I6" si="1">SUM(C7:C36)</f>
        <v>0</v>
      </c>
      <c r="D6" s="62">
        <f t="shared" si="1"/>
        <v>0</v>
      </c>
      <c r="E6" s="62">
        <f t="shared" si="1"/>
        <v>0</v>
      </c>
      <c r="F6" s="62">
        <f t="shared" si="1"/>
        <v>0</v>
      </c>
      <c r="G6" s="62">
        <f t="shared" si="1"/>
        <v>0</v>
      </c>
      <c r="H6" s="62">
        <f t="shared" si="1"/>
        <v>0</v>
      </c>
      <c r="I6" s="62">
        <f t="shared" si="1"/>
        <v>0</v>
      </c>
      <c r="J6" s="62">
        <f t="shared" ref="J6:J19" si="2">SUM(K6:Q6)</f>
        <v>0</v>
      </c>
      <c r="K6" s="62">
        <f t="shared" ref="K6:Q6" si="3">SUM(K7:K36)</f>
        <v>0</v>
      </c>
      <c r="L6" s="62">
        <f t="shared" si="3"/>
        <v>0</v>
      </c>
      <c r="M6" s="62">
        <f t="shared" si="3"/>
        <v>0</v>
      </c>
      <c r="N6" s="62">
        <f t="shared" si="3"/>
        <v>0</v>
      </c>
      <c r="O6" s="62">
        <f t="shared" si="3"/>
        <v>0</v>
      </c>
      <c r="P6" s="62">
        <f t="shared" si="3"/>
        <v>0</v>
      </c>
      <c r="Q6" s="63">
        <f t="shared" si="3"/>
        <v>0</v>
      </c>
      <c r="S6" s="432" t="str">
        <f>IF((C6*1)&lt;=K6,"","오류")</f>
        <v/>
      </c>
      <c r="T6" s="432" t="str">
        <f>IF((D6*10)&lt;=L6,"","오류")</f>
        <v/>
      </c>
      <c r="U6" s="432" t="str">
        <f>IF((E6*50)&lt;=M6,"","오류")</f>
        <v/>
      </c>
      <c r="V6" s="432" t="str">
        <f>IF((F6*100)&lt;=N6,"","오류")</f>
        <v/>
      </c>
      <c r="W6" s="432" t="str">
        <f>IF((G6*200)&lt;=O6,"","오류")</f>
        <v/>
      </c>
      <c r="X6" s="432" t="str">
        <f>IF((H6*300)&lt;=P6,"","오류")</f>
        <v/>
      </c>
      <c r="Y6" s="432" t="str">
        <f>IF((I6*500)&lt;=Q6,"","오류")</f>
        <v/>
      </c>
      <c r="AA6" s="432" t="str">
        <f>IF((C6*9)&gt;=K6,"","오류")</f>
        <v/>
      </c>
      <c r="AB6" s="432" t="str">
        <f>IF((D6*49)&gt;=L6,"","오류")</f>
        <v/>
      </c>
      <c r="AC6" s="432" t="str">
        <f>IF((E6*99)&gt;=M6,"","오류")</f>
        <v/>
      </c>
      <c r="AD6" s="432" t="str">
        <f>IF((F6*199)&gt;=N6,"","오류")</f>
        <v/>
      </c>
      <c r="AE6" s="432" t="str">
        <f>IF((G6*299)&gt;=O6,"","오류")</f>
        <v/>
      </c>
      <c r="AF6" s="432" t="str">
        <f>IF((H6*499)&gt;=P6,"","오류")</f>
        <v/>
      </c>
      <c r="AG6" s="432" t="str">
        <f>IF((I6*20000000)&gt;=Q6,"","오류")</f>
        <v/>
      </c>
    </row>
    <row r="7" spans="1:33" ht="21" customHeight="1" x14ac:dyDescent="0.15">
      <c r="A7" s="64" t="s">
        <v>395</v>
      </c>
      <c r="B7" s="65">
        <f t="shared" si="0"/>
        <v>0</v>
      </c>
      <c r="C7" s="312">
        <v>0</v>
      </c>
      <c r="D7" s="312">
        <v>0</v>
      </c>
      <c r="E7" s="312">
        <v>0</v>
      </c>
      <c r="F7" s="312">
        <v>0</v>
      </c>
      <c r="G7" s="312">
        <v>0</v>
      </c>
      <c r="H7" s="312">
        <v>0</v>
      </c>
      <c r="I7" s="312">
        <v>0</v>
      </c>
      <c r="J7" s="65">
        <f t="shared" si="2"/>
        <v>0</v>
      </c>
      <c r="K7" s="312">
        <v>0</v>
      </c>
      <c r="L7" s="312">
        <v>0</v>
      </c>
      <c r="M7" s="312">
        <v>0</v>
      </c>
      <c r="N7" s="312">
        <v>0</v>
      </c>
      <c r="O7" s="312">
        <v>0</v>
      </c>
      <c r="P7" s="312">
        <v>0</v>
      </c>
      <c r="Q7" s="314">
        <v>0</v>
      </c>
      <c r="S7" s="432" t="str">
        <f t="shared" ref="S7:S20" si="4">IF((C7*1)&lt;=K7,"","오류")</f>
        <v/>
      </c>
      <c r="T7" s="432" t="str">
        <f t="shared" ref="T7:T20" si="5">IF((D7*10)&lt;=L7,"","오류")</f>
        <v/>
      </c>
      <c r="U7" s="432" t="str">
        <f t="shared" ref="U7:U20" si="6">IF((E7*50)&lt;=M7,"","오류")</f>
        <v/>
      </c>
      <c r="V7" s="432" t="str">
        <f t="shared" ref="V7:V20" si="7">IF((F7*100)&lt;=N7,"","오류")</f>
        <v/>
      </c>
      <c r="W7" s="432" t="str">
        <f t="shared" ref="W7:W20" si="8">IF((G7*200)&lt;=O7,"","오류")</f>
        <v/>
      </c>
      <c r="X7" s="432" t="str">
        <f t="shared" ref="X7:X20" si="9">IF((H7*300)&lt;=P7,"","오류")</f>
        <v/>
      </c>
      <c r="Y7" s="432" t="str">
        <f t="shared" ref="Y7:Y20" si="10">IF((I7*500)&lt;=Q7,"","오류")</f>
        <v/>
      </c>
      <c r="AA7" s="432" t="str">
        <f t="shared" ref="AA7:AA20" si="11">IF((C7*9)&gt;=K7,"","오류")</f>
        <v/>
      </c>
      <c r="AB7" s="432" t="str">
        <f t="shared" ref="AB7:AB20" si="12">IF((D7*49)&gt;=L7,"","오류")</f>
        <v/>
      </c>
      <c r="AC7" s="432" t="str">
        <f t="shared" ref="AC7:AC20" si="13">IF((E7*99)&gt;=M7,"","오류")</f>
        <v/>
      </c>
      <c r="AD7" s="432" t="str">
        <f t="shared" ref="AD7:AD20" si="14">IF((F7*199)&gt;=N7,"","오류")</f>
        <v/>
      </c>
      <c r="AE7" s="432" t="str">
        <f t="shared" ref="AE7:AE20" si="15">IF((G7*299)&gt;=O7,"","오류")</f>
        <v/>
      </c>
      <c r="AF7" s="432" t="str">
        <f t="shared" ref="AF7:AF20" si="16">IF((H7*499)&gt;=P7,"","오류")</f>
        <v/>
      </c>
      <c r="AG7" s="432" t="str">
        <f t="shared" ref="AG7:AG20" si="17">IF((I7*20000000)&gt;=Q7,"","오류")</f>
        <v/>
      </c>
    </row>
    <row r="8" spans="1:33" ht="21" customHeight="1" x14ac:dyDescent="0.15">
      <c r="A8" s="64" t="s">
        <v>396</v>
      </c>
      <c r="B8" s="65">
        <f t="shared" si="0"/>
        <v>0</v>
      </c>
      <c r="C8" s="313">
        <v>0</v>
      </c>
      <c r="D8" s="313">
        <v>0</v>
      </c>
      <c r="E8" s="313">
        <v>0</v>
      </c>
      <c r="F8" s="313">
        <v>0</v>
      </c>
      <c r="G8" s="313">
        <v>0</v>
      </c>
      <c r="H8" s="313">
        <v>0</v>
      </c>
      <c r="I8" s="313">
        <v>0</v>
      </c>
      <c r="J8" s="65">
        <f t="shared" si="2"/>
        <v>0</v>
      </c>
      <c r="K8" s="313">
        <v>0</v>
      </c>
      <c r="L8" s="313">
        <v>0</v>
      </c>
      <c r="M8" s="313">
        <v>0</v>
      </c>
      <c r="N8" s="313">
        <v>0</v>
      </c>
      <c r="O8" s="313">
        <v>0</v>
      </c>
      <c r="P8" s="313">
        <v>0</v>
      </c>
      <c r="Q8" s="54">
        <v>0</v>
      </c>
      <c r="S8" s="432" t="str">
        <f t="shared" si="4"/>
        <v/>
      </c>
      <c r="T8" s="432" t="str">
        <f t="shared" si="5"/>
        <v/>
      </c>
      <c r="U8" s="432" t="str">
        <f t="shared" si="6"/>
        <v/>
      </c>
      <c r="V8" s="432" t="str">
        <f t="shared" si="7"/>
        <v/>
      </c>
      <c r="W8" s="432" t="str">
        <f t="shared" si="8"/>
        <v/>
      </c>
      <c r="X8" s="432" t="str">
        <f t="shared" si="9"/>
        <v/>
      </c>
      <c r="Y8" s="432" t="str">
        <f t="shared" si="10"/>
        <v/>
      </c>
      <c r="AA8" s="432" t="str">
        <f t="shared" si="11"/>
        <v/>
      </c>
      <c r="AB8" s="432" t="str">
        <f t="shared" si="12"/>
        <v/>
      </c>
      <c r="AC8" s="432" t="str">
        <f t="shared" si="13"/>
        <v/>
      </c>
      <c r="AD8" s="432" t="str">
        <f t="shared" si="14"/>
        <v/>
      </c>
      <c r="AE8" s="432" t="str">
        <f t="shared" si="15"/>
        <v/>
      </c>
      <c r="AF8" s="432" t="str">
        <f t="shared" si="16"/>
        <v/>
      </c>
      <c r="AG8" s="432" t="str">
        <f t="shared" si="17"/>
        <v/>
      </c>
    </row>
    <row r="9" spans="1:33" ht="21" customHeight="1" x14ac:dyDescent="0.15">
      <c r="A9" s="64" t="s">
        <v>397</v>
      </c>
      <c r="B9" s="65">
        <f t="shared" si="0"/>
        <v>0</v>
      </c>
      <c r="C9" s="313">
        <v>0</v>
      </c>
      <c r="D9" s="313">
        <v>0</v>
      </c>
      <c r="E9" s="313">
        <v>0</v>
      </c>
      <c r="F9" s="313">
        <v>0</v>
      </c>
      <c r="G9" s="313">
        <v>0</v>
      </c>
      <c r="H9" s="313">
        <v>0</v>
      </c>
      <c r="I9" s="313">
        <v>0</v>
      </c>
      <c r="J9" s="65">
        <f t="shared" si="2"/>
        <v>0</v>
      </c>
      <c r="K9" s="313">
        <v>0</v>
      </c>
      <c r="L9" s="313">
        <v>0</v>
      </c>
      <c r="M9" s="313">
        <v>0</v>
      </c>
      <c r="N9" s="313">
        <v>0</v>
      </c>
      <c r="O9" s="313">
        <v>0</v>
      </c>
      <c r="P9" s="313">
        <v>0</v>
      </c>
      <c r="Q9" s="54">
        <v>0</v>
      </c>
      <c r="S9" s="432" t="str">
        <f t="shared" si="4"/>
        <v/>
      </c>
      <c r="T9" s="432" t="str">
        <f t="shared" si="5"/>
        <v/>
      </c>
      <c r="U9" s="432" t="str">
        <f t="shared" si="6"/>
        <v/>
      </c>
      <c r="V9" s="432" t="str">
        <f t="shared" si="7"/>
        <v/>
      </c>
      <c r="W9" s="432" t="str">
        <f t="shared" si="8"/>
        <v/>
      </c>
      <c r="X9" s="432" t="str">
        <f t="shared" si="9"/>
        <v/>
      </c>
      <c r="Y9" s="432" t="str">
        <f t="shared" si="10"/>
        <v/>
      </c>
      <c r="AA9" s="432" t="str">
        <f t="shared" si="11"/>
        <v/>
      </c>
      <c r="AB9" s="432" t="str">
        <f t="shared" si="12"/>
        <v/>
      </c>
      <c r="AC9" s="432" t="str">
        <f t="shared" si="13"/>
        <v/>
      </c>
      <c r="AD9" s="432" t="str">
        <f t="shared" si="14"/>
        <v/>
      </c>
      <c r="AE9" s="432" t="str">
        <f t="shared" si="15"/>
        <v/>
      </c>
      <c r="AF9" s="432" t="str">
        <f t="shared" si="16"/>
        <v/>
      </c>
      <c r="AG9" s="432" t="str">
        <f t="shared" si="17"/>
        <v/>
      </c>
    </row>
    <row r="10" spans="1:33" ht="21" customHeight="1" x14ac:dyDescent="0.15">
      <c r="A10" s="64" t="s">
        <v>398</v>
      </c>
      <c r="B10" s="65">
        <f t="shared" si="0"/>
        <v>0</v>
      </c>
      <c r="C10" s="313">
        <v>0</v>
      </c>
      <c r="D10" s="313">
        <v>0</v>
      </c>
      <c r="E10" s="313">
        <v>0</v>
      </c>
      <c r="F10" s="313">
        <v>0</v>
      </c>
      <c r="G10" s="313">
        <v>0</v>
      </c>
      <c r="H10" s="313">
        <v>0</v>
      </c>
      <c r="I10" s="313">
        <v>0</v>
      </c>
      <c r="J10" s="65">
        <f t="shared" si="2"/>
        <v>0</v>
      </c>
      <c r="K10" s="313">
        <v>0</v>
      </c>
      <c r="L10" s="313">
        <v>0</v>
      </c>
      <c r="M10" s="313">
        <v>0</v>
      </c>
      <c r="N10" s="313">
        <v>0</v>
      </c>
      <c r="O10" s="313">
        <v>0</v>
      </c>
      <c r="P10" s="313">
        <v>0</v>
      </c>
      <c r="Q10" s="54">
        <v>0</v>
      </c>
      <c r="S10" s="432" t="str">
        <f t="shared" si="4"/>
        <v/>
      </c>
      <c r="T10" s="432" t="str">
        <f t="shared" si="5"/>
        <v/>
      </c>
      <c r="U10" s="432" t="str">
        <f t="shared" si="6"/>
        <v/>
      </c>
      <c r="V10" s="432" t="str">
        <f t="shared" si="7"/>
        <v/>
      </c>
      <c r="W10" s="432" t="str">
        <f t="shared" si="8"/>
        <v/>
      </c>
      <c r="X10" s="432" t="str">
        <f t="shared" si="9"/>
        <v/>
      </c>
      <c r="Y10" s="432" t="str">
        <f t="shared" si="10"/>
        <v/>
      </c>
      <c r="AA10" s="432" t="str">
        <f t="shared" si="11"/>
        <v/>
      </c>
      <c r="AB10" s="432" t="str">
        <f t="shared" si="12"/>
        <v/>
      </c>
      <c r="AC10" s="432" t="str">
        <f t="shared" si="13"/>
        <v/>
      </c>
      <c r="AD10" s="432" t="str">
        <f t="shared" si="14"/>
        <v/>
      </c>
      <c r="AE10" s="432" t="str">
        <f t="shared" si="15"/>
        <v/>
      </c>
      <c r="AF10" s="432" t="str">
        <f t="shared" si="16"/>
        <v/>
      </c>
      <c r="AG10" s="432" t="str">
        <f t="shared" si="17"/>
        <v/>
      </c>
    </row>
    <row r="11" spans="1:33" ht="21" customHeight="1" x14ac:dyDescent="0.15">
      <c r="A11" s="64" t="s">
        <v>399</v>
      </c>
      <c r="B11" s="65">
        <f t="shared" si="0"/>
        <v>0</v>
      </c>
      <c r="C11" s="313">
        <v>0</v>
      </c>
      <c r="D11" s="313">
        <v>0</v>
      </c>
      <c r="E11" s="313">
        <v>0</v>
      </c>
      <c r="F11" s="313">
        <v>0</v>
      </c>
      <c r="G11" s="313">
        <v>0</v>
      </c>
      <c r="H11" s="313">
        <v>0</v>
      </c>
      <c r="I11" s="313">
        <v>0</v>
      </c>
      <c r="J11" s="65">
        <f t="shared" si="2"/>
        <v>0</v>
      </c>
      <c r="K11" s="313">
        <v>0</v>
      </c>
      <c r="L11" s="313">
        <v>0</v>
      </c>
      <c r="M11" s="313">
        <v>0</v>
      </c>
      <c r="N11" s="313">
        <v>0</v>
      </c>
      <c r="O11" s="313">
        <v>0</v>
      </c>
      <c r="P11" s="313">
        <v>0</v>
      </c>
      <c r="Q11" s="54">
        <v>0</v>
      </c>
      <c r="S11" s="432" t="str">
        <f t="shared" si="4"/>
        <v/>
      </c>
      <c r="T11" s="432" t="str">
        <f t="shared" si="5"/>
        <v/>
      </c>
      <c r="U11" s="432" t="str">
        <f t="shared" si="6"/>
        <v/>
      </c>
      <c r="V11" s="432" t="str">
        <f t="shared" si="7"/>
        <v/>
      </c>
      <c r="W11" s="432" t="str">
        <f t="shared" si="8"/>
        <v/>
      </c>
      <c r="X11" s="432" t="str">
        <f t="shared" si="9"/>
        <v/>
      </c>
      <c r="Y11" s="432" t="str">
        <f t="shared" si="10"/>
        <v/>
      </c>
      <c r="AA11" s="432" t="str">
        <f t="shared" si="11"/>
        <v/>
      </c>
      <c r="AB11" s="432" t="str">
        <f t="shared" si="12"/>
        <v/>
      </c>
      <c r="AC11" s="432" t="str">
        <f t="shared" si="13"/>
        <v/>
      </c>
      <c r="AD11" s="432" t="str">
        <f t="shared" si="14"/>
        <v/>
      </c>
      <c r="AE11" s="432" t="str">
        <f t="shared" si="15"/>
        <v/>
      </c>
      <c r="AF11" s="432" t="str">
        <f t="shared" si="16"/>
        <v/>
      </c>
      <c r="AG11" s="432" t="str">
        <f t="shared" si="17"/>
        <v/>
      </c>
    </row>
    <row r="12" spans="1:33" ht="21" customHeight="1" x14ac:dyDescent="0.15">
      <c r="A12" s="64" t="s">
        <v>400</v>
      </c>
      <c r="B12" s="65">
        <f t="shared" si="0"/>
        <v>0</v>
      </c>
      <c r="C12" s="313">
        <v>0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313">
        <v>0</v>
      </c>
      <c r="J12" s="65">
        <f t="shared" si="2"/>
        <v>0</v>
      </c>
      <c r="K12" s="313">
        <v>0</v>
      </c>
      <c r="L12" s="313">
        <v>0</v>
      </c>
      <c r="M12" s="313">
        <v>0</v>
      </c>
      <c r="N12" s="313">
        <v>0</v>
      </c>
      <c r="O12" s="313">
        <v>0</v>
      </c>
      <c r="P12" s="313">
        <v>0</v>
      </c>
      <c r="Q12" s="54">
        <v>0</v>
      </c>
      <c r="S12" s="432" t="str">
        <f t="shared" si="4"/>
        <v/>
      </c>
      <c r="T12" s="432" t="str">
        <f t="shared" si="5"/>
        <v/>
      </c>
      <c r="U12" s="432" t="str">
        <f t="shared" si="6"/>
        <v/>
      </c>
      <c r="V12" s="432" t="str">
        <f t="shared" si="7"/>
        <v/>
      </c>
      <c r="W12" s="432" t="str">
        <f t="shared" si="8"/>
        <v/>
      </c>
      <c r="X12" s="432" t="str">
        <f t="shared" si="9"/>
        <v/>
      </c>
      <c r="Y12" s="432" t="str">
        <f t="shared" si="10"/>
        <v/>
      </c>
      <c r="AA12" s="432" t="str">
        <f t="shared" si="11"/>
        <v/>
      </c>
      <c r="AB12" s="432" t="str">
        <f t="shared" si="12"/>
        <v/>
      </c>
      <c r="AC12" s="432" t="str">
        <f t="shared" si="13"/>
        <v/>
      </c>
      <c r="AD12" s="432" t="str">
        <f t="shared" si="14"/>
        <v/>
      </c>
      <c r="AE12" s="432" t="str">
        <f t="shared" si="15"/>
        <v/>
      </c>
      <c r="AF12" s="432" t="str">
        <f t="shared" si="16"/>
        <v/>
      </c>
      <c r="AG12" s="432" t="str">
        <f t="shared" si="17"/>
        <v/>
      </c>
    </row>
    <row r="13" spans="1:33" ht="21" customHeight="1" x14ac:dyDescent="0.15">
      <c r="A13" s="64" t="s">
        <v>401</v>
      </c>
      <c r="B13" s="65">
        <f t="shared" si="0"/>
        <v>0</v>
      </c>
      <c r="C13" s="313">
        <v>0</v>
      </c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313">
        <v>0</v>
      </c>
      <c r="J13" s="65">
        <f t="shared" si="2"/>
        <v>0</v>
      </c>
      <c r="K13" s="313">
        <v>0</v>
      </c>
      <c r="L13" s="313">
        <v>0</v>
      </c>
      <c r="M13" s="313">
        <v>0</v>
      </c>
      <c r="N13" s="313">
        <v>0</v>
      </c>
      <c r="O13" s="313">
        <v>0</v>
      </c>
      <c r="P13" s="313">
        <v>0</v>
      </c>
      <c r="Q13" s="54">
        <v>0</v>
      </c>
      <c r="S13" s="432" t="str">
        <f t="shared" si="4"/>
        <v/>
      </c>
      <c r="T13" s="432" t="str">
        <f t="shared" si="5"/>
        <v/>
      </c>
      <c r="U13" s="432" t="str">
        <f t="shared" si="6"/>
        <v/>
      </c>
      <c r="V13" s="432" t="str">
        <f t="shared" si="7"/>
        <v/>
      </c>
      <c r="W13" s="432" t="str">
        <f t="shared" si="8"/>
        <v/>
      </c>
      <c r="X13" s="432" t="str">
        <f t="shared" si="9"/>
        <v/>
      </c>
      <c r="Y13" s="432" t="str">
        <f t="shared" si="10"/>
        <v/>
      </c>
      <c r="AA13" s="432" t="str">
        <f t="shared" si="11"/>
        <v/>
      </c>
      <c r="AB13" s="432" t="str">
        <f t="shared" si="12"/>
        <v/>
      </c>
      <c r="AC13" s="432" t="str">
        <f t="shared" si="13"/>
        <v/>
      </c>
      <c r="AD13" s="432" t="str">
        <f t="shared" si="14"/>
        <v/>
      </c>
      <c r="AE13" s="432" t="str">
        <f t="shared" si="15"/>
        <v/>
      </c>
      <c r="AF13" s="432" t="str">
        <f t="shared" si="16"/>
        <v/>
      </c>
      <c r="AG13" s="432" t="str">
        <f t="shared" si="17"/>
        <v/>
      </c>
    </row>
    <row r="14" spans="1:33" ht="21" customHeight="1" x14ac:dyDescent="0.15">
      <c r="A14" s="64" t="s">
        <v>402</v>
      </c>
      <c r="B14" s="65">
        <f t="shared" si="0"/>
        <v>0</v>
      </c>
      <c r="C14" s="313">
        <v>0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313">
        <v>0</v>
      </c>
      <c r="J14" s="65">
        <f t="shared" si="2"/>
        <v>0</v>
      </c>
      <c r="K14" s="313">
        <v>0</v>
      </c>
      <c r="L14" s="313">
        <v>0</v>
      </c>
      <c r="M14" s="313">
        <v>0</v>
      </c>
      <c r="N14" s="313">
        <v>0</v>
      </c>
      <c r="O14" s="313">
        <v>0</v>
      </c>
      <c r="P14" s="313">
        <v>0</v>
      </c>
      <c r="Q14" s="54">
        <v>0</v>
      </c>
      <c r="S14" s="432" t="str">
        <f t="shared" si="4"/>
        <v/>
      </c>
      <c r="T14" s="432" t="str">
        <f t="shared" si="5"/>
        <v/>
      </c>
      <c r="U14" s="432" t="str">
        <f t="shared" si="6"/>
        <v/>
      </c>
      <c r="V14" s="432" t="str">
        <f t="shared" si="7"/>
        <v/>
      </c>
      <c r="W14" s="432" t="str">
        <f t="shared" si="8"/>
        <v/>
      </c>
      <c r="X14" s="432" t="str">
        <f t="shared" si="9"/>
        <v/>
      </c>
      <c r="Y14" s="432" t="str">
        <f t="shared" si="10"/>
        <v/>
      </c>
      <c r="AA14" s="432" t="str">
        <f t="shared" si="11"/>
        <v/>
      </c>
      <c r="AB14" s="432" t="str">
        <f t="shared" si="12"/>
        <v/>
      </c>
      <c r="AC14" s="432" t="str">
        <f t="shared" si="13"/>
        <v/>
      </c>
      <c r="AD14" s="432" t="str">
        <f t="shared" si="14"/>
        <v/>
      </c>
      <c r="AE14" s="432" t="str">
        <f t="shared" si="15"/>
        <v/>
      </c>
      <c r="AF14" s="432" t="str">
        <f t="shared" si="16"/>
        <v/>
      </c>
      <c r="AG14" s="432" t="str">
        <f t="shared" si="17"/>
        <v/>
      </c>
    </row>
    <row r="15" spans="1:33" ht="21" customHeight="1" x14ac:dyDescent="0.15">
      <c r="A15" s="64" t="s">
        <v>403</v>
      </c>
      <c r="B15" s="65">
        <f t="shared" si="0"/>
        <v>0</v>
      </c>
      <c r="C15" s="313">
        <v>0</v>
      </c>
      <c r="D15" s="313">
        <v>0</v>
      </c>
      <c r="E15" s="313">
        <v>0</v>
      </c>
      <c r="F15" s="313">
        <v>0</v>
      </c>
      <c r="G15" s="313">
        <v>0</v>
      </c>
      <c r="H15" s="313">
        <v>0</v>
      </c>
      <c r="I15" s="313">
        <v>0</v>
      </c>
      <c r="J15" s="65">
        <f t="shared" si="2"/>
        <v>0</v>
      </c>
      <c r="K15" s="313">
        <v>0</v>
      </c>
      <c r="L15" s="313">
        <v>0</v>
      </c>
      <c r="M15" s="313">
        <v>0</v>
      </c>
      <c r="N15" s="313">
        <v>0</v>
      </c>
      <c r="O15" s="313">
        <v>0</v>
      </c>
      <c r="P15" s="313">
        <v>0</v>
      </c>
      <c r="Q15" s="54">
        <v>0</v>
      </c>
      <c r="S15" s="432" t="str">
        <f t="shared" si="4"/>
        <v/>
      </c>
      <c r="T15" s="432" t="str">
        <f t="shared" si="5"/>
        <v/>
      </c>
      <c r="U15" s="432" t="str">
        <f t="shared" si="6"/>
        <v/>
      </c>
      <c r="V15" s="432" t="str">
        <f t="shared" si="7"/>
        <v/>
      </c>
      <c r="W15" s="432" t="str">
        <f t="shared" si="8"/>
        <v/>
      </c>
      <c r="X15" s="432" t="str">
        <f t="shared" si="9"/>
        <v/>
      </c>
      <c r="Y15" s="432" t="str">
        <f t="shared" si="10"/>
        <v/>
      </c>
      <c r="AA15" s="432" t="str">
        <f t="shared" si="11"/>
        <v/>
      </c>
      <c r="AB15" s="432" t="str">
        <f t="shared" si="12"/>
        <v/>
      </c>
      <c r="AC15" s="432" t="str">
        <f t="shared" si="13"/>
        <v/>
      </c>
      <c r="AD15" s="432" t="str">
        <f t="shared" si="14"/>
        <v/>
      </c>
      <c r="AE15" s="432" t="str">
        <f t="shared" si="15"/>
        <v/>
      </c>
      <c r="AF15" s="432" t="str">
        <f t="shared" si="16"/>
        <v/>
      </c>
      <c r="AG15" s="432" t="str">
        <f t="shared" si="17"/>
        <v/>
      </c>
    </row>
    <row r="16" spans="1:33" ht="21" customHeight="1" x14ac:dyDescent="0.15">
      <c r="A16" s="64" t="s">
        <v>404</v>
      </c>
      <c r="B16" s="65">
        <f t="shared" si="0"/>
        <v>0</v>
      </c>
      <c r="C16" s="313">
        <v>0</v>
      </c>
      <c r="D16" s="313">
        <v>0</v>
      </c>
      <c r="E16" s="313">
        <v>0</v>
      </c>
      <c r="F16" s="313">
        <v>0</v>
      </c>
      <c r="G16" s="313">
        <v>0</v>
      </c>
      <c r="H16" s="313">
        <v>0</v>
      </c>
      <c r="I16" s="313">
        <v>0</v>
      </c>
      <c r="J16" s="65">
        <f t="shared" si="2"/>
        <v>0</v>
      </c>
      <c r="K16" s="313">
        <v>0</v>
      </c>
      <c r="L16" s="313">
        <v>0</v>
      </c>
      <c r="M16" s="313">
        <v>0</v>
      </c>
      <c r="N16" s="313">
        <v>0</v>
      </c>
      <c r="O16" s="313">
        <v>0</v>
      </c>
      <c r="P16" s="313">
        <v>0</v>
      </c>
      <c r="Q16" s="54">
        <v>0</v>
      </c>
      <c r="S16" s="432" t="str">
        <f t="shared" si="4"/>
        <v/>
      </c>
      <c r="T16" s="432" t="str">
        <f t="shared" si="5"/>
        <v/>
      </c>
      <c r="U16" s="432" t="str">
        <f t="shared" si="6"/>
        <v/>
      </c>
      <c r="V16" s="432" t="str">
        <f t="shared" si="7"/>
        <v/>
      </c>
      <c r="W16" s="432" t="str">
        <f t="shared" si="8"/>
        <v/>
      </c>
      <c r="X16" s="432" t="str">
        <f t="shared" si="9"/>
        <v/>
      </c>
      <c r="Y16" s="432" t="str">
        <f t="shared" si="10"/>
        <v/>
      </c>
      <c r="AA16" s="432" t="str">
        <f t="shared" si="11"/>
        <v/>
      </c>
      <c r="AB16" s="432" t="str">
        <f t="shared" si="12"/>
        <v/>
      </c>
      <c r="AC16" s="432" t="str">
        <f t="shared" si="13"/>
        <v/>
      </c>
      <c r="AD16" s="432" t="str">
        <f t="shared" si="14"/>
        <v/>
      </c>
      <c r="AE16" s="432" t="str">
        <f t="shared" si="15"/>
        <v/>
      </c>
      <c r="AF16" s="432" t="str">
        <f t="shared" si="16"/>
        <v/>
      </c>
      <c r="AG16" s="432" t="str">
        <f t="shared" si="17"/>
        <v/>
      </c>
    </row>
    <row r="17" spans="1:33" ht="21" customHeight="1" x14ac:dyDescent="0.15">
      <c r="A17" s="64" t="s">
        <v>405</v>
      </c>
      <c r="B17" s="65">
        <f t="shared" si="0"/>
        <v>0</v>
      </c>
      <c r="C17" s="313">
        <v>0</v>
      </c>
      <c r="D17" s="313">
        <v>0</v>
      </c>
      <c r="E17" s="313">
        <v>0</v>
      </c>
      <c r="F17" s="313">
        <v>0</v>
      </c>
      <c r="G17" s="313">
        <v>0</v>
      </c>
      <c r="H17" s="313">
        <v>0</v>
      </c>
      <c r="I17" s="313">
        <v>0</v>
      </c>
      <c r="J17" s="65">
        <f t="shared" si="2"/>
        <v>0</v>
      </c>
      <c r="K17" s="313">
        <v>0</v>
      </c>
      <c r="L17" s="313">
        <v>0</v>
      </c>
      <c r="M17" s="313">
        <v>0</v>
      </c>
      <c r="N17" s="313">
        <v>0</v>
      </c>
      <c r="O17" s="313">
        <v>0</v>
      </c>
      <c r="P17" s="313">
        <v>0</v>
      </c>
      <c r="Q17" s="54">
        <v>0</v>
      </c>
      <c r="S17" s="432" t="str">
        <f t="shared" si="4"/>
        <v/>
      </c>
      <c r="T17" s="432" t="str">
        <f t="shared" si="5"/>
        <v/>
      </c>
      <c r="U17" s="432" t="str">
        <f t="shared" si="6"/>
        <v/>
      </c>
      <c r="V17" s="432" t="str">
        <f t="shared" si="7"/>
        <v/>
      </c>
      <c r="W17" s="432" t="str">
        <f t="shared" si="8"/>
        <v/>
      </c>
      <c r="X17" s="432" t="str">
        <f t="shared" si="9"/>
        <v/>
      </c>
      <c r="Y17" s="432" t="str">
        <f t="shared" si="10"/>
        <v/>
      </c>
      <c r="AA17" s="432" t="str">
        <f t="shared" si="11"/>
        <v/>
      </c>
      <c r="AB17" s="432" t="str">
        <f t="shared" si="12"/>
        <v/>
      </c>
      <c r="AC17" s="432" t="str">
        <f t="shared" si="13"/>
        <v/>
      </c>
      <c r="AD17" s="432" t="str">
        <f t="shared" si="14"/>
        <v/>
      </c>
      <c r="AE17" s="432" t="str">
        <f t="shared" si="15"/>
        <v/>
      </c>
      <c r="AF17" s="432" t="str">
        <f t="shared" si="16"/>
        <v/>
      </c>
      <c r="AG17" s="432" t="str">
        <f t="shared" si="17"/>
        <v/>
      </c>
    </row>
    <row r="18" spans="1:33" ht="21" customHeight="1" x14ac:dyDescent="0.15">
      <c r="A18" s="155"/>
      <c r="B18" s="65">
        <f t="shared" si="0"/>
        <v>0</v>
      </c>
      <c r="C18" s="313"/>
      <c r="D18" s="313"/>
      <c r="E18" s="313"/>
      <c r="F18" s="313"/>
      <c r="G18" s="313"/>
      <c r="H18" s="313"/>
      <c r="I18" s="313"/>
      <c r="J18" s="65">
        <f t="shared" si="2"/>
        <v>0</v>
      </c>
      <c r="K18" s="313"/>
      <c r="L18" s="313"/>
      <c r="M18" s="313"/>
      <c r="N18" s="313"/>
      <c r="O18" s="313"/>
      <c r="P18" s="313"/>
      <c r="Q18" s="54"/>
      <c r="S18" s="432" t="str">
        <f t="shared" si="4"/>
        <v/>
      </c>
      <c r="T18" s="432" t="str">
        <f t="shared" si="5"/>
        <v/>
      </c>
      <c r="U18" s="432" t="str">
        <f t="shared" si="6"/>
        <v/>
      </c>
      <c r="V18" s="432" t="str">
        <f t="shared" si="7"/>
        <v/>
      </c>
      <c r="W18" s="432" t="str">
        <f t="shared" si="8"/>
        <v/>
      </c>
      <c r="X18" s="432" t="str">
        <f t="shared" si="9"/>
        <v/>
      </c>
      <c r="Y18" s="432" t="str">
        <f t="shared" si="10"/>
        <v/>
      </c>
      <c r="AA18" s="432" t="str">
        <f t="shared" si="11"/>
        <v/>
      </c>
      <c r="AB18" s="432" t="str">
        <f t="shared" si="12"/>
        <v/>
      </c>
      <c r="AC18" s="432" t="str">
        <f t="shared" si="13"/>
        <v/>
      </c>
      <c r="AD18" s="432" t="str">
        <f t="shared" si="14"/>
        <v/>
      </c>
      <c r="AE18" s="432" t="str">
        <f t="shared" si="15"/>
        <v/>
      </c>
      <c r="AF18" s="432" t="str">
        <f t="shared" si="16"/>
        <v/>
      </c>
      <c r="AG18" s="432" t="str">
        <f t="shared" si="17"/>
        <v/>
      </c>
    </row>
    <row r="19" spans="1:33" ht="21" customHeight="1" x14ac:dyDescent="0.15">
      <c r="A19" s="155"/>
      <c r="B19" s="65">
        <f t="shared" si="0"/>
        <v>0</v>
      </c>
      <c r="C19" s="313"/>
      <c r="D19" s="313"/>
      <c r="E19" s="313"/>
      <c r="F19" s="313"/>
      <c r="G19" s="313"/>
      <c r="H19" s="313"/>
      <c r="I19" s="313"/>
      <c r="J19" s="65">
        <f t="shared" si="2"/>
        <v>0</v>
      </c>
      <c r="K19" s="313"/>
      <c r="L19" s="313"/>
      <c r="M19" s="313"/>
      <c r="N19" s="313"/>
      <c r="O19" s="313"/>
      <c r="P19" s="313"/>
      <c r="Q19" s="54"/>
      <c r="S19" s="432" t="str">
        <f t="shared" si="4"/>
        <v/>
      </c>
      <c r="T19" s="432" t="str">
        <f t="shared" si="5"/>
        <v/>
      </c>
      <c r="U19" s="432" t="str">
        <f t="shared" si="6"/>
        <v/>
      </c>
      <c r="V19" s="432" t="str">
        <f t="shared" si="7"/>
        <v/>
      </c>
      <c r="W19" s="432" t="str">
        <f t="shared" si="8"/>
        <v/>
      </c>
      <c r="X19" s="432" t="str">
        <f t="shared" si="9"/>
        <v/>
      </c>
      <c r="Y19" s="432" t="str">
        <f t="shared" si="10"/>
        <v/>
      </c>
      <c r="AA19" s="432" t="str">
        <f t="shared" si="11"/>
        <v/>
      </c>
      <c r="AB19" s="432" t="str">
        <f t="shared" si="12"/>
        <v/>
      </c>
      <c r="AC19" s="432" t="str">
        <f t="shared" si="13"/>
        <v/>
      </c>
      <c r="AD19" s="432" t="str">
        <f t="shared" si="14"/>
        <v/>
      </c>
      <c r="AE19" s="432" t="str">
        <f t="shared" si="15"/>
        <v/>
      </c>
      <c r="AF19" s="432" t="str">
        <f t="shared" si="16"/>
        <v/>
      </c>
      <c r="AG19" s="432" t="str">
        <f t="shared" si="17"/>
        <v/>
      </c>
    </row>
    <row r="20" spans="1:33" ht="21" customHeight="1" x14ac:dyDescent="0.15">
      <c r="A20" s="155"/>
      <c r="B20" s="65">
        <f t="shared" si="0"/>
        <v>0</v>
      </c>
      <c r="C20" s="313"/>
      <c r="D20" s="313"/>
      <c r="E20" s="313"/>
      <c r="F20" s="313"/>
      <c r="G20" s="313"/>
      <c r="H20" s="313"/>
      <c r="I20" s="313"/>
      <c r="J20" s="65">
        <f>SUM(K20:Q20)</f>
        <v>0</v>
      </c>
      <c r="K20" s="313"/>
      <c r="L20" s="313"/>
      <c r="M20" s="313"/>
      <c r="N20" s="313"/>
      <c r="O20" s="313"/>
      <c r="P20" s="313"/>
      <c r="Q20" s="54"/>
      <c r="S20" s="432" t="str">
        <f t="shared" si="4"/>
        <v/>
      </c>
      <c r="T20" s="432" t="str">
        <f t="shared" si="5"/>
        <v/>
      </c>
      <c r="U20" s="432" t="str">
        <f t="shared" si="6"/>
        <v/>
      </c>
      <c r="V20" s="432" t="str">
        <f t="shared" si="7"/>
        <v/>
      </c>
      <c r="W20" s="432" t="str">
        <f t="shared" si="8"/>
        <v/>
      </c>
      <c r="X20" s="432" t="str">
        <f t="shared" si="9"/>
        <v/>
      </c>
      <c r="Y20" s="432" t="str">
        <f t="shared" si="10"/>
        <v/>
      </c>
      <c r="AA20" s="432" t="str">
        <f t="shared" si="11"/>
        <v/>
      </c>
      <c r="AB20" s="432" t="str">
        <f t="shared" si="12"/>
        <v/>
      </c>
      <c r="AC20" s="432" t="str">
        <f t="shared" si="13"/>
        <v/>
      </c>
      <c r="AD20" s="432" t="str">
        <f t="shared" si="14"/>
        <v/>
      </c>
      <c r="AE20" s="432" t="str">
        <f t="shared" si="15"/>
        <v/>
      </c>
      <c r="AF20" s="432" t="str">
        <f t="shared" si="16"/>
        <v/>
      </c>
      <c r="AG20" s="432" t="str">
        <f t="shared" si="17"/>
        <v/>
      </c>
    </row>
    <row r="21" spans="1:33" ht="21" customHeight="1" x14ac:dyDescent="0.15">
      <c r="A21" s="155"/>
      <c r="B21" s="65">
        <f t="shared" ref="B21:B36" si="18">SUM(C21:I21)</f>
        <v>0</v>
      </c>
      <c r="C21" s="313"/>
      <c r="D21" s="313"/>
      <c r="E21" s="313"/>
      <c r="F21" s="313"/>
      <c r="G21" s="313"/>
      <c r="H21" s="313"/>
      <c r="I21" s="313"/>
      <c r="J21" s="65">
        <f t="shared" ref="J21:J36" si="19">SUM(K21:Q21)</f>
        <v>0</v>
      </c>
      <c r="K21" s="313"/>
      <c r="L21" s="313"/>
      <c r="M21" s="313"/>
      <c r="N21" s="313"/>
      <c r="O21" s="313"/>
      <c r="P21" s="313"/>
      <c r="Q21" s="54"/>
      <c r="S21" s="432" t="str">
        <f t="shared" ref="S21:S36" si="20">IF((C21*1)&lt;=K21,"","오류")</f>
        <v/>
      </c>
      <c r="T21" s="432" t="str">
        <f t="shared" ref="T21:T36" si="21">IF((D21*10)&lt;=L21,"","오류")</f>
        <v/>
      </c>
      <c r="U21" s="432" t="str">
        <f t="shared" ref="U21:U36" si="22">IF((E21*50)&lt;=M21,"","오류")</f>
        <v/>
      </c>
      <c r="V21" s="432" t="str">
        <f t="shared" ref="V21:V36" si="23">IF((F21*100)&lt;=N21,"","오류")</f>
        <v/>
      </c>
      <c r="W21" s="432" t="str">
        <f t="shared" ref="W21:W36" si="24">IF((G21*200)&lt;=O21,"","오류")</f>
        <v/>
      </c>
      <c r="X21" s="432" t="str">
        <f t="shared" ref="X21:X36" si="25">IF((H21*300)&lt;=P21,"","오류")</f>
        <v/>
      </c>
      <c r="Y21" s="432" t="str">
        <f t="shared" ref="Y21:Y36" si="26">IF((I21*500)&lt;=Q21,"","오류")</f>
        <v/>
      </c>
      <c r="AA21" s="432" t="str">
        <f t="shared" ref="AA21:AA36" si="27">IF((C21*9)&gt;=K21,"","오류")</f>
        <v/>
      </c>
      <c r="AB21" s="432" t="str">
        <f t="shared" ref="AB21:AB36" si="28">IF((D21*49)&gt;=L21,"","오류")</f>
        <v/>
      </c>
      <c r="AC21" s="432" t="str">
        <f t="shared" ref="AC21:AC36" si="29">IF((E21*99)&gt;=M21,"","오류")</f>
        <v/>
      </c>
      <c r="AD21" s="432" t="str">
        <f t="shared" ref="AD21:AD36" si="30">IF((F21*199)&gt;=N21,"","오류")</f>
        <v/>
      </c>
      <c r="AE21" s="432" t="str">
        <f t="shared" ref="AE21:AE36" si="31">IF((G21*299)&gt;=O21,"","오류")</f>
        <v/>
      </c>
      <c r="AF21" s="432" t="str">
        <f t="shared" ref="AF21:AF36" si="32">IF((H21*499)&gt;=P21,"","오류")</f>
        <v/>
      </c>
      <c r="AG21" s="432" t="str">
        <f t="shared" ref="AG21:AG36" si="33">IF((I21*20000000)&gt;=Q21,"","오류")</f>
        <v/>
      </c>
    </row>
    <row r="22" spans="1:33" ht="21" customHeight="1" x14ac:dyDescent="0.15">
      <c r="A22" s="155"/>
      <c r="B22" s="65">
        <f t="shared" si="18"/>
        <v>0</v>
      </c>
      <c r="C22" s="313"/>
      <c r="D22" s="313"/>
      <c r="E22" s="313"/>
      <c r="F22" s="313"/>
      <c r="G22" s="313"/>
      <c r="H22" s="313"/>
      <c r="I22" s="313"/>
      <c r="J22" s="65">
        <f t="shared" si="19"/>
        <v>0</v>
      </c>
      <c r="K22" s="313"/>
      <c r="L22" s="313"/>
      <c r="M22" s="313"/>
      <c r="N22" s="313"/>
      <c r="O22" s="313"/>
      <c r="P22" s="313"/>
      <c r="Q22" s="54"/>
      <c r="S22" s="432" t="str">
        <f t="shared" si="20"/>
        <v/>
      </c>
      <c r="T22" s="432" t="str">
        <f t="shared" si="21"/>
        <v/>
      </c>
      <c r="U22" s="432" t="str">
        <f t="shared" si="22"/>
        <v/>
      </c>
      <c r="V22" s="432" t="str">
        <f t="shared" si="23"/>
        <v/>
      </c>
      <c r="W22" s="432" t="str">
        <f t="shared" si="24"/>
        <v/>
      </c>
      <c r="X22" s="432" t="str">
        <f t="shared" si="25"/>
        <v/>
      </c>
      <c r="Y22" s="432" t="str">
        <f t="shared" si="26"/>
        <v/>
      </c>
      <c r="AA22" s="432" t="str">
        <f t="shared" si="27"/>
        <v/>
      </c>
      <c r="AB22" s="432" t="str">
        <f t="shared" si="28"/>
        <v/>
      </c>
      <c r="AC22" s="432" t="str">
        <f t="shared" si="29"/>
        <v/>
      </c>
      <c r="AD22" s="432" t="str">
        <f t="shared" si="30"/>
        <v/>
      </c>
      <c r="AE22" s="432" t="str">
        <f t="shared" si="31"/>
        <v/>
      </c>
      <c r="AF22" s="432" t="str">
        <f t="shared" si="32"/>
        <v/>
      </c>
      <c r="AG22" s="432" t="str">
        <f t="shared" si="33"/>
        <v/>
      </c>
    </row>
    <row r="23" spans="1:33" ht="21" customHeight="1" x14ac:dyDescent="0.15">
      <c r="A23" s="155"/>
      <c r="B23" s="65">
        <f t="shared" si="18"/>
        <v>0</v>
      </c>
      <c r="C23" s="313"/>
      <c r="D23" s="313"/>
      <c r="E23" s="313"/>
      <c r="F23" s="313"/>
      <c r="G23" s="313"/>
      <c r="H23" s="313"/>
      <c r="I23" s="313"/>
      <c r="J23" s="65">
        <f t="shared" si="19"/>
        <v>0</v>
      </c>
      <c r="K23" s="313"/>
      <c r="L23" s="313"/>
      <c r="M23" s="313"/>
      <c r="N23" s="313"/>
      <c r="O23" s="313"/>
      <c r="P23" s="313"/>
      <c r="Q23" s="54"/>
      <c r="S23" s="432" t="str">
        <f t="shared" si="20"/>
        <v/>
      </c>
      <c r="T23" s="432" t="str">
        <f t="shared" si="21"/>
        <v/>
      </c>
      <c r="U23" s="432" t="str">
        <f t="shared" si="22"/>
        <v/>
      </c>
      <c r="V23" s="432" t="str">
        <f t="shared" si="23"/>
        <v/>
      </c>
      <c r="W23" s="432" t="str">
        <f t="shared" si="24"/>
        <v/>
      </c>
      <c r="X23" s="432" t="str">
        <f t="shared" si="25"/>
        <v/>
      </c>
      <c r="Y23" s="432" t="str">
        <f t="shared" si="26"/>
        <v/>
      </c>
      <c r="AA23" s="432" t="str">
        <f t="shared" si="27"/>
        <v/>
      </c>
      <c r="AB23" s="432" t="str">
        <f t="shared" si="28"/>
        <v/>
      </c>
      <c r="AC23" s="432" t="str">
        <f t="shared" si="29"/>
        <v/>
      </c>
      <c r="AD23" s="432" t="str">
        <f t="shared" si="30"/>
        <v/>
      </c>
      <c r="AE23" s="432" t="str">
        <f t="shared" si="31"/>
        <v/>
      </c>
      <c r="AF23" s="432" t="str">
        <f t="shared" si="32"/>
        <v/>
      </c>
      <c r="AG23" s="432" t="str">
        <f t="shared" si="33"/>
        <v/>
      </c>
    </row>
    <row r="24" spans="1:33" ht="21" customHeight="1" x14ac:dyDescent="0.15">
      <c r="A24" s="155"/>
      <c r="B24" s="65">
        <f t="shared" si="18"/>
        <v>0</v>
      </c>
      <c r="C24" s="313"/>
      <c r="D24" s="313"/>
      <c r="E24" s="313"/>
      <c r="F24" s="313"/>
      <c r="G24" s="313"/>
      <c r="H24" s="313"/>
      <c r="I24" s="313"/>
      <c r="J24" s="65">
        <f t="shared" si="19"/>
        <v>0</v>
      </c>
      <c r="K24" s="313"/>
      <c r="L24" s="313"/>
      <c r="M24" s="313"/>
      <c r="N24" s="313"/>
      <c r="O24" s="313"/>
      <c r="P24" s="313"/>
      <c r="Q24" s="54"/>
      <c r="S24" s="432" t="str">
        <f t="shared" si="20"/>
        <v/>
      </c>
      <c r="T24" s="432" t="str">
        <f t="shared" si="21"/>
        <v/>
      </c>
      <c r="U24" s="432" t="str">
        <f t="shared" si="22"/>
        <v/>
      </c>
      <c r="V24" s="432" t="str">
        <f t="shared" si="23"/>
        <v/>
      </c>
      <c r="W24" s="432" t="str">
        <f t="shared" si="24"/>
        <v/>
      </c>
      <c r="X24" s="432" t="str">
        <f t="shared" si="25"/>
        <v/>
      </c>
      <c r="Y24" s="432" t="str">
        <f t="shared" si="26"/>
        <v/>
      </c>
      <c r="AA24" s="432" t="str">
        <f t="shared" si="27"/>
        <v/>
      </c>
      <c r="AB24" s="432" t="str">
        <f t="shared" si="28"/>
        <v/>
      </c>
      <c r="AC24" s="432" t="str">
        <f t="shared" si="29"/>
        <v/>
      </c>
      <c r="AD24" s="432" t="str">
        <f t="shared" si="30"/>
        <v/>
      </c>
      <c r="AE24" s="432" t="str">
        <f t="shared" si="31"/>
        <v/>
      </c>
      <c r="AF24" s="432" t="str">
        <f t="shared" si="32"/>
        <v/>
      </c>
      <c r="AG24" s="432" t="str">
        <f t="shared" si="33"/>
        <v/>
      </c>
    </row>
    <row r="25" spans="1:33" ht="21" customHeight="1" x14ac:dyDescent="0.15">
      <c r="A25" s="155"/>
      <c r="B25" s="65">
        <f t="shared" si="18"/>
        <v>0</v>
      </c>
      <c r="C25" s="313"/>
      <c r="D25" s="313"/>
      <c r="E25" s="313"/>
      <c r="F25" s="313"/>
      <c r="G25" s="313"/>
      <c r="H25" s="313"/>
      <c r="I25" s="313"/>
      <c r="J25" s="65">
        <f t="shared" si="19"/>
        <v>0</v>
      </c>
      <c r="K25" s="313"/>
      <c r="L25" s="313"/>
      <c r="M25" s="313"/>
      <c r="N25" s="313"/>
      <c r="O25" s="313"/>
      <c r="P25" s="313"/>
      <c r="Q25" s="54"/>
      <c r="S25" s="432" t="str">
        <f t="shared" si="20"/>
        <v/>
      </c>
      <c r="T25" s="432" t="str">
        <f t="shared" si="21"/>
        <v/>
      </c>
      <c r="U25" s="432" t="str">
        <f t="shared" si="22"/>
        <v/>
      </c>
      <c r="V25" s="432" t="str">
        <f t="shared" si="23"/>
        <v/>
      </c>
      <c r="W25" s="432" t="str">
        <f t="shared" si="24"/>
        <v/>
      </c>
      <c r="X25" s="432" t="str">
        <f t="shared" si="25"/>
        <v/>
      </c>
      <c r="Y25" s="432" t="str">
        <f t="shared" si="26"/>
        <v/>
      </c>
      <c r="AA25" s="432" t="str">
        <f t="shared" si="27"/>
        <v/>
      </c>
      <c r="AB25" s="432" t="str">
        <f t="shared" si="28"/>
        <v/>
      </c>
      <c r="AC25" s="432" t="str">
        <f t="shared" si="29"/>
        <v/>
      </c>
      <c r="AD25" s="432" t="str">
        <f t="shared" si="30"/>
        <v/>
      </c>
      <c r="AE25" s="432" t="str">
        <f t="shared" si="31"/>
        <v/>
      </c>
      <c r="AF25" s="432" t="str">
        <f t="shared" si="32"/>
        <v/>
      </c>
      <c r="AG25" s="432" t="str">
        <f t="shared" si="33"/>
        <v/>
      </c>
    </row>
    <row r="26" spans="1:33" ht="21" customHeight="1" x14ac:dyDescent="0.15">
      <c r="A26" s="155"/>
      <c r="B26" s="65">
        <f t="shared" si="18"/>
        <v>0</v>
      </c>
      <c r="C26" s="313"/>
      <c r="D26" s="313"/>
      <c r="E26" s="313"/>
      <c r="F26" s="313"/>
      <c r="G26" s="313"/>
      <c r="H26" s="313"/>
      <c r="I26" s="313"/>
      <c r="J26" s="65">
        <f t="shared" si="19"/>
        <v>0</v>
      </c>
      <c r="K26" s="313"/>
      <c r="L26" s="313"/>
      <c r="M26" s="313"/>
      <c r="N26" s="313"/>
      <c r="O26" s="313"/>
      <c r="P26" s="313"/>
      <c r="Q26" s="54"/>
      <c r="S26" s="432" t="str">
        <f t="shared" si="20"/>
        <v/>
      </c>
      <c r="T26" s="432" t="str">
        <f t="shared" si="21"/>
        <v/>
      </c>
      <c r="U26" s="432" t="str">
        <f t="shared" si="22"/>
        <v/>
      </c>
      <c r="V26" s="432" t="str">
        <f t="shared" si="23"/>
        <v/>
      </c>
      <c r="W26" s="432" t="str">
        <f t="shared" si="24"/>
        <v/>
      </c>
      <c r="X26" s="432" t="str">
        <f t="shared" si="25"/>
        <v/>
      </c>
      <c r="Y26" s="432" t="str">
        <f t="shared" si="26"/>
        <v/>
      </c>
      <c r="AA26" s="432" t="str">
        <f t="shared" si="27"/>
        <v/>
      </c>
      <c r="AB26" s="432" t="str">
        <f t="shared" si="28"/>
        <v/>
      </c>
      <c r="AC26" s="432" t="str">
        <f t="shared" si="29"/>
        <v/>
      </c>
      <c r="AD26" s="432" t="str">
        <f t="shared" si="30"/>
        <v/>
      </c>
      <c r="AE26" s="432" t="str">
        <f t="shared" si="31"/>
        <v/>
      </c>
      <c r="AF26" s="432" t="str">
        <f t="shared" si="32"/>
        <v/>
      </c>
      <c r="AG26" s="432" t="str">
        <f t="shared" si="33"/>
        <v/>
      </c>
    </row>
    <row r="27" spans="1:33" ht="21" customHeight="1" x14ac:dyDescent="0.15">
      <c r="A27" s="155"/>
      <c r="B27" s="65">
        <f t="shared" si="18"/>
        <v>0</v>
      </c>
      <c r="C27" s="313"/>
      <c r="D27" s="313"/>
      <c r="E27" s="313"/>
      <c r="F27" s="313"/>
      <c r="G27" s="313"/>
      <c r="H27" s="313"/>
      <c r="I27" s="313"/>
      <c r="J27" s="65">
        <f t="shared" si="19"/>
        <v>0</v>
      </c>
      <c r="K27" s="313"/>
      <c r="L27" s="313"/>
      <c r="M27" s="313"/>
      <c r="N27" s="313"/>
      <c r="O27" s="313"/>
      <c r="P27" s="313"/>
      <c r="Q27" s="54"/>
      <c r="S27" s="432" t="str">
        <f t="shared" si="20"/>
        <v/>
      </c>
      <c r="T27" s="432" t="str">
        <f t="shared" si="21"/>
        <v/>
      </c>
      <c r="U27" s="432" t="str">
        <f t="shared" si="22"/>
        <v/>
      </c>
      <c r="V27" s="432" t="str">
        <f t="shared" si="23"/>
        <v/>
      </c>
      <c r="W27" s="432" t="str">
        <f t="shared" si="24"/>
        <v/>
      </c>
      <c r="X27" s="432" t="str">
        <f t="shared" si="25"/>
        <v/>
      </c>
      <c r="Y27" s="432" t="str">
        <f t="shared" si="26"/>
        <v/>
      </c>
      <c r="AA27" s="432" t="str">
        <f t="shared" si="27"/>
        <v/>
      </c>
      <c r="AB27" s="432" t="str">
        <f t="shared" si="28"/>
        <v/>
      </c>
      <c r="AC27" s="432" t="str">
        <f t="shared" si="29"/>
        <v/>
      </c>
      <c r="AD27" s="432" t="str">
        <f t="shared" si="30"/>
        <v/>
      </c>
      <c r="AE27" s="432" t="str">
        <f t="shared" si="31"/>
        <v/>
      </c>
      <c r="AF27" s="432" t="str">
        <f t="shared" si="32"/>
        <v/>
      </c>
      <c r="AG27" s="432" t="str">
        <f t="shared" si="33"/>
        <v/>
      </c>
    </row>
    <row r="28" spans="1:33" ht="21" customHeight="1" x14ac:dyDescent="0.15">
      <c r="A28" s="155"/>
      <c r="B28" s="65">
        <f t="shared" si="18"/>
        <v>0</v>
      </c>
      <c r="C28" s="313"/>
      <c r="D28" s="313"/>
      <c r="E28" s="313"/>
      <c r="F28" s="313"/>
      <c r="G28" s="313"/>
      <c r="H28" s="313"/>
      <c r="I28" s="313"/>
      <c r="J28" s="65">
        <f t="shared" si="19"/>
        <v>0</v>
      </c>
      <c r="K28" s="313"/>
      <c r="L28" s="313"/>
      <c r="M28" s="313"/>
      <c r="N28" s="313"/>
      <c r="O28" s="313"/>
      <c r="P28" s="313"/>
      <c r="Q28" s="54"/>
      <c r="S28" s="432" t="str">
        <f t="shared" si="20"/>
        <v/>
      </c>
      <c r="T28" s="432" t="str">
        <f t="shared" si="21"/>
        <v/>
      </c>
      <c r="U28" s="432" t="str">
        <f t="shared" si="22"/>
        <v/>
      </c>
      <c r="V28" s="432" t="str">
        <f t="shared" si="23"/>
        <v/>
      </c>
      <c r="W28" s="432" t="str">
        <f t="shared" si="24"/>
        <v/>
      </c>
      <c r="X28" s="432" t="str">
        <f t="shared" si="25"/>
        <v/>
      </c>
      <c r="Y28" s="432" t="str">
        <f t="shared" si="26"/>
        <v/>
      </c>
      <c r="AA28" s="432" t="str">
        <f t="shared" si="27"/>
        <v/>
      </c>
      <c r="AB28" s="432" t="str">
        <f t="shared" si="28"/>
        <v/>
      </c>
      <c r="AC28" s="432" t="str">
        <f t="shared" si="29"/>
        <v/>
      </c>
      <c r="AD28" s="432" t="str">
        <f t="shared" si="30"/>
        <v/>
      </c>
      <c r="AE28" s="432" t="str">
        <f t="shared" si="31"/>
        <v/>
      </c>
      <c r="AF28" s="432" t="str">
        <f t="shared" si="32"/>
        <v/>
      </c>
      <c r="AG28" s="432" t="str">
        <f t="shared" si="33"/>
        <v/>
      </c>
    </row>
    <row r="29" spans="1:33" ht="21" customHeight="1" x14ac:dyDescent="0.15">
      <c r="A29" s="155"/>
      <c r="B29" s="65">
        <f t="shared" si="18"/>
        <v>0</v>
      </c>
      <c r="C29" s="313"/>
      <c r="D29" s="313"/>
      <c r="E29" s="313"/>
      <c r="F29" s="313"/>
      <c r="G29" s="313"/>
      <c r="H29" s="313"/>
      <c r="I29" s="313"/>
      <c r="J29" s="65">
        <f t="shared" si="19"/>
        <v>0</v>
      </c>
      <c r="K29" s="313"/>
      <c r="L29" s="313"/>
      <c r="M29" s="313"/>
      <c r="N29" s="313"/>
      <c r="O29" s="313"/>
      <c r="P29" s="313"/>
      <c r="Q29" s="54"/>
      <c r="S29" s="432" t="str">
        <f t="shared" si="20"/>
        <v/>
      </c>
      <c r="T29" s="432" t="str">
        <f t="shared" si="21"/>
        <v/>
      </c>
      <c r="U29" s="432" t="str">
        <f t="shared" si="22"/>
        <v/>
      </c>
      <c r="V29" s="432" t="str">
        <f t="shared" si="23"/>
        <v/>
      </c>
      <c r="W29" s="432" t="str">
        <f t="shared" si="24"/>
        <v/>
      </c>
      <c r="X29" s="432" t="str">
        <f t="shared" si="25"/>
        <v/>
      </c>
      <c r="Y29" s="432" t="str">
        <f t="shared" si="26"/>
        <v/>
      </c>
      <c r="AA29" s="432" t="str">
        <f t="shared" si="27"/>
        <v/>
      </c>
      <c r="AB29" s="432" t="str">
        <f t="shared" si="28"/>
        <v/>
      </c>
      <c r="AC29" s="432" t="str">
        <f t="shared" si="29"/>
        <v/>
      </c>
      <c r="AD29" s="432" t="str">
        <f t="shared" si="30"/>
        <v/>
      </c>
      <c r="AE29" s="432" t="str">
        <f t="shared" si="31"/>
        <v/>
      </c>
      <c r="AF29" s="432" t="str">
        <f t="shared" si="32"/>
        <v/>
      </c>
      <c r="AG29" s="432" t="str">
        <f t="shared" si="33"/>
        <v/>
      </c>
    </row>
    <row r="30" spans="1:33" ht="21" customHeight="1" x14ac:dyDescent="0.15">
      <c r="A30" s="155"/>
      <c r="B30" s="65">
        <f t="shared" si="18"/>
        <v>0</v>
      </c>
      <c r="C30" s="313"/>
      <c r="D30" s="313"/>
      <c r="E30" s="313"/>
      <c r="F30" s="313"/>
      <c r="G30" s="313"/>
      <c r="H30" s="313"/>
      <c r="I30" s="313"/>
      <c r="J30" s="65">
        <f t="shared" si="19"/>
        <v>0</v>
      </c>
      <c r="K30" s="313"/>
      <c r="L30" s="313"/>
      <c r="M30" s="313"/>
      <c r="N30" s="313"/>
      <c r="O30" s="313"/>
      <c r="P30" s="313"/>
      <c r="Q30" s="54"/>
      <c r="S30" s="432" t="str">
        <f t="shared" si="20"/>
        <v/>
      </c>
      <c r="T30" s="432" t="str">
        <f t="shared" si="21"/>
        <v/>
      </c>
      <c r="U30" s="432" t="str">
        <f t="shared" si="22"/>
        <v/>
      </c>
      <c r="V30" s="432" t="str">
        <f t="shared" si="23"/>
        <v/>
      </c>
      <c r="W30" s="432" t="str">
        <f t="shared" si="24"/>
        <v/>
      </c>
      <c r="X30" s="432" t="str">
        <f t="shared" si="25"/>
        <v/>
      </c>
      <c r="Y30" s="432" t="str">
        <f t="shared" si="26"/>
        <v/>
      </c>
      <c r="AA30" s="432" t="str">
        <f t="shared" si="27"/>
        <v/>
      </c>
      <c r="AB30" s="432" t="str">
        <f t="shared" si="28"/>
        <v/>
      </c>
      <c r="AC30" s="432" t="str">
        <f t="shared" si="29"/>
        <v/>
      </c>
      <c r="AD30" s="432" t="str">
        <f t="shared" si="30"/>
        <v/>
      </c>
      <c r="AE30" s="432" t="str">
        <f t="shared" si="31"/>
        <v/>
      </c>
      <c r="AF30" s="432" t="str">
        <f t="shared" si="32"/>
        <v/>
      </c>
      <c r="AG30" s="432" t="str">
        <f t="shared" si="33"/>
        <v/>
      </c>
    </row>
    <row r="31" spans="1:33" ht="21" customHeight="1" x14ac:dyDescent="0.15">
      <c r="A31" s="155"/>
      <c r="B31" s="65">
        <f t="shared" si="18"/>
        <v>0</v>
      </c>
      <c r="C31" s="313"/>
      <c r="D31" s="313"/>
      <c r="E31" s="313"/>
      <c r="F31" s="313"/>
      <c r="G31" s="313"/>
      <c r="H31" s="313"/>
      <c r="I31" s="313"/>
      <c r="J31" s="65">
        <f t="shared" si="19"/>
        <v>0</v>
      </c>
      <c r="K31" s="313"/>
      <c r="L31" s="313"/>
      <c r="M31" s="313"/>
      <c r="N31" s="313"/>
      <c r="O31" s="313"/>
      <c r="P31" s="313"/>
      <c r="Q31" s="54"/>
      <c r="S31" s="432" t="str">
        <f t="shared" si="20"/>
        <v/>
      </c>
      <c r="T31" s="432" t="str">
        <f t="shared" si="21"/>
        <v/>
      </c>
      <c r="U31" s="432" t="str">
        <f t="shared" si="22"/>
        <v/>
      </c>
      <c r="V31" s="432" t="str">
        <f t="shared" si="23"/>
        <v/>
      </c>
      <c r="W31" s="432" t="str">
        <f t="shared" si="24"/>
        <v/>
      </c>
      <c r="X31" s="432" t="str">
        <f t="shared" si="25"/>
        <v/>
      </c>
      <c r="Y31" s="432" t="str">
        <f t="shared" si="26"/>
        <v/>
      </c>
      <c r="AA31" s="432" t="str">
        <f t="shared" si="27"/>
        <v/>
      </c>
      <c r="AB31" s="432" t="str">
        <f t="shared" si="28"/>
        <v/>
      </c>
      <c r="AC31" s="432" t="str">
        <f t="shared" si="29"/>
        <v/>
      </c>
      <c r="AD31" s="432" t="str">
        <f t="shared" si="30"/>
        <v/>
      </c>
      <c r="AE31" s="432" t="str">
        <f t="shared" si="31"/>
        <v/>
      </c>
      <c r="AF31" s="432" t="str">
        <f t="shared" si="32"/>
        <v/>
      </c>
      <c r="AG31" s="432" t="str">
        <f t="shared" si="33"/>
        <v/>
      </c>
    </row>
    <row r="32" spans="1:33" ht="21" customHeight="1" x14ac:dyDescent="0.15">
      <c r="A32" s="155"/>
      <c r="B32" s="65">
        <f t="shared" si="18"/>
        <v>0</v>
      </c>
      <c r="C32" s="313"/>
      <c r="D32" s="313"/>
      <c r="E32" s="313"/>
      <c r="F32" s="313"/>
      <c r="G32" s="313"/>
      <c r="H32" s="313"/>
      <c r="I32" s="313"/>
      <c r="J32" s="65">
        <f t="shared" si="19"/>
        <v>0</v>
      </c>
      <c r="K32" s="313"/>
      <c r="L32" s="313"/>
      <c r="M32" s="313"/>
      <c r="N32" s="313"/>
      <c r="O32" s="313"/>
      <c r="P32" s="313"/>
      <c r="Q32" s="54"/>
      <c r="S32" s="432" t="str">
        <f t="shared" si="20"/>
        <v/>
      </c>
      <c r="T32" s="432" t="str">
        <f t="shared" si="21"/>
        <v/>
      </c>
      <c r="U32" s="432" t="str">
        <f t="shared" si="22"/>
        <v/>
      </c>
      <c r="V32" s="432" t="str">
        <f t="shared" si="23"/>
        <v/>
      </c>
      <c r="W32" s="432" t="str">
        <f t="shared" si="24"/>
        <v/>
      </c>
      <c r="X32" s="432" t="str">
        <f t="shared" si="25"/>
        <v/>
      </c>
      <c r="Y32" s="432" t="str">
        <f t="shared" si="26"/>
        <v/>
      </c>
      <c r="AA32" s="432" t="str">
        <f t="shared" si="27"/>
        <v/>
      </c>
      <c r="AB32" s="432" t="str">
        <f t="shared" si="28"/>
        <v/>
      </c>
      <c r="AC32" s="432" t="str">
        <f t="shared" si="29"/>
        <v/>
      </c>
      <c r="AD32" s="432" t="str">
        <f t="shared" si="30"/>
        <v/>
      </c>
      <c r="AE32" s="432" t="str">
        <f t="shared" si="31"/>
        <v/>
      </c>
      <c r="AF32" s="432" t="str">
        <f t="shared" si="32"/>
        <v/>
      </c>
      <c r="AG32" s="432" t="str">
        <f t="shared" si="33"/>
        <v/>
      </c>
    </row>
    <row r="33" spans="1:33" ht="21" customHeight="1" x14ac:dyDescent="0.15">
      <c r="A33" s="155"/>
      <c r="B33" s="65">
        <f t="shared" si="18"/>
        <v>0</v>
      </c>
      <c r="C33" s="313"/>
      <c r="D33" s="313"/>
      <c r="E33" s="313"/>
      <c r="F33" s="313"/>
      <c r="G33" s="313"/>
      <c r="H33" s="313"/>
      <c r="I33" s="313"/>
      <c r="J33" s="65">
        <f t="shared" si="19"/>
        <v>0</v>
      </c>
      <c r="K33" s="313"/>
      <c r="L33" s="313"/>
      <c r="M33" s="313"/>
      <c r="N33" s="313"/>
      <c r="O33" s="313"/>
      <c r="P33" s="313"/>
      <c r="Q33" s="54"/>
      <c r="S33" s="432" t="str">
        <f t="shared" si="20"/>
        <v/>
      </c>
      <c r="T33" s="432" t="str">
        <f t="shared" si="21"/>
        <v/>
      </c>
      <c r="U33" s="432" t="str">
        <f t="shared" si="22"/>
        <v/>
      </c>
      <c r="V33" s="432" t="str">
        <f t="shared" si="23"/>
        <v/>
      </c>
      <c r="W33" s="432" t="str">
        <f t="shared" si="24"/>
        <v/>
      </c>
      <c r="X33" s="432" t="str">
        <f t="shared" si="25"/>
        <v/>
      </c>
      <c r="Y33" s="432" t="str">
        <f t="shared" si="26"/>
        <v/>
      </c>
      <c r="AA33" s="432" t="str">
        <f t="shared" si="27"/>
        <v/>
      </c>
      <c r="AB33" s="432" t="str">
        <f t="shared" si="28"/>
        <v/>
      </c>
      <c r="AC33" s="432" t="str">
        <f t="shared" si="29"/>
        <v/>
      </c>
      <c r="AD33" s="432" t="str">
        <f t="shared" si="30"/>
        <v/>
      </c>
      <c r="AE33" s="432" t="str">
        <f t="shared" si="31"/>
        <v/>
      </c>
      <c r="AF33" s="432" t="str">
        <f t="shared" si="32"/>
        <v/>
      </c>
      <c r="AG33" s="432" t="str">
        <f t="shared" si="33"/>
        <v/>
      </c>
    </row>
    <row r="34" spans="1:33" ht="21" customHeight="1" x14ac:dyDescent="0.15">
      <c r="A34" s="155"/>
      <c r="B34" s="65">
        <f t="shared" si="18"/>
        <v>0</v>
      </c>
      <c r="C34" s="313"/>
      <c r="D34" s="313"/>
      <c r="E34" s="313"/>
      <c r="F34" s="313"/>
      <c r="G34" s="313"/>
      <c r="H34" s="313"/>
      <c r="I34" s="313"/>
      <c r="J34" s="65">
        <f t="shared" si="19"/>
        <v>0</v>
      </c>
      <c r="K34" s="313"/>
      <c r="L34" s="313"/>
      <c r="M34" s="313"/>
      <c r="N34" s="313"/>
      <c r="O34" s="313"/>
      <c r="P34" s="313"/>
      <c r="Q34" s="54"/>
      <c r="S34" s="432" t="str">
        <f t="shared" si="20"/>
        <v/>
      </c>
      <c r="T34" s="432" t="str">
        <f t="shared" si="21"/>
        <v/>
      </c>
      <c r="U34" s="432" t="str">
        <f t="shared" si="22"/>
        <v/>
      </c>
      <c r="V34" s="432" t="str">
        <f t="shared" si="23"/>
        <v/>
      </c>
      <c r="W34" s="432" t="str">
        <f t="shared" si="24"/>
        <v/>
      </c>
      <c r="X34" s="432" t="str">
        <f t="shared" si="25"/>
        <v/>
      </c>
      <c r="Y34" s="432" t="str">
        <f t="shared" si="26"/>
        <v/>
      </c>
      <c r="AA34" s="432" t="str">
        <f t="shared" si="27"/>
        <v/>
      </c>
      <c r="AB34" s="432" t="str">
        <f t="shared" si="28"/>
        <v/>
      </c>
      <c r="AC34" s="432" t="str">
        <f t="shared" si="29"/>
        <v/>
      </c>
      <c r="AD34" s="432" t="str">
        <f t="shared" si="30"/>
        <v/>
      </c>
      <c r="AE34" s="432" t="str">
        <f t="shared" si="31"/>
        <v/>
      </c>
      <c r="AF34" s="432" t="str">
        <f t="shared" si="32"/>
        <v/>
      </c>
      <c r="AG34" s="432" t="str">
        <f t="shared" si="33"/>
        <v/>
      </c>
    </row>
    <row r="35" spans="1:33" ht="21" customHeight="1" x14ac:dyDescent="0.15">
      <c r="A35" s="155"/>
      <c r="B35" s="65">
        <f t="shared" si="18"/>
        <v>0</v>
      </c>
      <c r="C35" s="313"/>
      <c r="D35" s="313"/>
      <c r="E35" s="313"/>
      <c r="F35" s="313"/>
      <c r="G35" s="313"/>
      <c r="H35" s="313"/>
      <c r="I35" s="313"/>
      <c r="J35" s="65">
        <f t="shared" si="19"/>
        <v>0</v>
      </c>
      <c r="K35" s="313"/>
      <c r="L35" s="313"/>
      <c r="M35" s="313"/>
      <c r="N35" s="313"/>
      <c r="O35" s="313"/>
      <c r="P35" s="313"/>
      <c r="Q35" s="54"/>
      <c r="S35" s="432" t="str">
        <f t="shared" si="20"/>
        <v/>
      </c>
      <c r="T35" s="432" t="str">
        <f t="shared" si="21"/>
        <v/>
      </c>
      <c r="U35" s="432" t="str">
        <f t="shared" si="22"/>
        <v/>
      </c>
      <c r="V35" s="432" t="str">
        <f t="shared" si="23"/>
        <v/>
      </c>
      <c r="W35" s="432" t="str">
        <f t="shared" si="24"/>
        <v/>
      </c>
      <c r="X35" s="432" t="str">
        <f t="shared" si="25"/>
        <v/>
      </c>
      <c r="Y35" s="432" t="str">
        <f t="shared" si="26"/>
        <v/>
      </c>
      <c r="AA35" s="432" t="str">
        <f t="shared" si="27"/>
        <v/>
      </c>
      <c r="AB35" s="432" t="str">
        <f t="shared" si="28"/>
        <v/>
      </c>
      <c r="AC35" s="432" t="str">
        <f t="shared" si="29"/>
        <v/>
      </c>
      <c r="AD35" s="432" t="str">
        <f t="shared" si="30"/>
        <v/>
      </c>
      <c r="AE35" s="432" t="str">
        <f t="shared" si="31"/>
        <v/>
      </c>
      <c r="AF35" s="432" t="str">
        <f t="shared" si="32"/>
        <v/>
      </c>
      <c r="AG35" s="432" t="str">
        <f t="shared" si="33"/>
        <v/>
      </c>
    </row>
    <row r="36" spans="1:33" ht="21" customHeight="1" thickBot="1" x14ac:dyDescent="0.2">
      <c r="A36" s="156"/>
      <c r="B36" s="172">
        <f t="shared" si="18"/>
        <v>0</v>
      </c>
      <c r="C36" s="42"/>
      <c r="D36" s="42"/>
      <c r="E36" s="42"/>
      <c r="F36" s="42"/>
      <c r="G36" s="42"/>
      <c r="H36" s="42"/>
      <c r="I36" s="42"/>
      <c r="J36" s="172">
        <f t="shared" si="19"/>
        <v>0</v>
      </c>
      <c r="K36" s="42"/>
      <c r="L36" s="42"/>
      <c r="M36" s="42"/>
      <c r="N36" s="42"/>
      <c r="O36" s="42"/>
      <c r="P36" s="42"/>
      <c r="Q36" s="51"/>
      <c r="S36" s="432" t="str">
        <f t="shared" si="20"/>
        <v/>
      </c>
      <c r="T36" s="432" t="str">
        <f t="shared" si="21"/>
        <v/>
      </c>
      <c r="U36" s="432" t="str">
        <f t="shared" si="22"/>
        <v/>
      </c>
      <c r="V36" s="432" t="str">
        <f t="shared" si="23"/>
        <v/>
      </c>
      <c r="W36" s="432" t="str">
        <f t="shared" si="24"/>
        <v/>
      </c>
      <c r="X36" s="432" t="str">
        <f t="shared" si="25"/>
        <v/>
      </c>
      <c r="Y36" s="432" t="str">
        <f t="shared" si="26"/>
        <v/>
      </c>
      <c r="AA36" s="432" t="str">
        <f t="shared" si="27"/>
        <v/>
      </c>
      <c r="AB36" s="432" t="str">
        <f t="shared" si="28"/>
        <v/>
      </c>
      <c r="AC36" s="432" t="str">
        <f t="shared" si="29"/>
        <v/>
      </c>
      <c r="AD36" s="432" t="str">
        <f t="shared" si="30"/>
        <v/>
      </c>
      <c r="AE36" s="432" t="str">
        <f t="shared" si="31"/>
        <v/>
      </c>
      <c r="AF36" s="432" t="str">
        <f t="shared" si="32"/>
        <v/>
      </c>
      <c r="AG36" s="432" t="str">
        <f t="shared" si="33"/>
        <v/>
      </c>
    </row>
    <row r="39" spans="1:33" ht="21.95" customHeight="1" thickBot="1" x14ac:dyDescent="0.2">
      <c r="A39" s="541" t="s">
        <v>2</v>
      </c>
      <c r="B39" s="541"/>
      <c r="C39" s="541"/>
      <c r="D39" s="541"/>
      <c r="E39" s="541"/>
      <c r="F39" s="541"/>
      <c r="L39" s="542"/>
      <c r="M39" s="542"/>
      <c r="P39" s="542" t="s">
        <v>137</v>
      </c>
      <c r="Q39" s="542"/>
      <c r="R39" s="323"/>
    </row>
    <row r="40" spans="1:33" ht="21.95" customHeight="1" x14ac:dyDescent="0.15">
      <c r="A40" s="552" t="s">
        <v>224</v>
      </c>
      <c r="B40" s="550" t="s">
        <v>258</v>
      </c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99"/>
      <c r="N40" s="591" t="s">
        <v>166</v>
      </c>
      <c r="O40" s="550"/>
      <c r="P40" s="550"/>
      <c r="Q40" s="551"/>
      <c r="R40" s="323"/>
    </row>
    <row r="41" spans="1:33" ht="21.95" customHeight="1" x14ac:dyDescent="0.15">
      <c r="A41" s="582"/>
      <c r="B41" s="596" t="s">
        <v>243</v>
      </c>
      <c r="C41" s="596"/>
      <c r="D41" s="596"/>
      <c r="E41" s="596" t="s">
        <v>268</v>
      </c>
      <c r="F41" s="596"/>
      <c r="G41" s="596"/>
      <c r="H41" s="596" t="s">
        <v>135</v>
      </c>
      <c r="I41" s="596"/>
      <c r="J41" s="596"/>
      <c r="K41" s="596" t="s">
        <v>275</v>
      </c>
      <c r="L41" s="596"/>
      <c r="M41" s="600"/>
      <c r="N41" s="653" t="s">
        <v>165</v>
      </c>
      <c r="O41" s="655" t="s">
        <v>269</v>
      </c>
      <c r="P41" s="655" t="s">
        <v>270</v>
      </c>
      <c r="Q41" s="587" t="s">
        <v>243</v>
      </c>
      <c r="R41" s="323"/>
    </row>
    <row r="42" spans="1:33" ht="21.95" customHeight="1" thickBot="1" x14ac:dyDescent="0.2">
      <c r="A42" s="553"/>
      <c r="B42" s="327" t="s">
        <v>240</v>
      </c>
      <c r="C42" s="327" t="s">
        <v>241</v>
      </c>
      <c r="D42" s="327" t="s">
        <v>243</v>
      </c>
      <c r="E42" s="327" t="s">
        <v>240</v>
      </c>
      <c r="F42" s="327" t="s">
        <v>241</v>
      </c>
      <c r="G42" s="327" t="s">
        <v>243</v>
      </c>
      <c r="H42" s="327" t="s">
        <v>240</v>
      </c>
      <c r="I42" s="327" t="s">
        <v>241</v>
      </c>
      <c r="J42" s="327" t="s">
        <v>243</v>
      </c>
      <c r="K42" s="327" t="s">
        <v>240</v>
      </c>
      <c r="L42" s="327" t="s">
        <v>241</v>
      </c>
      <c r="M42" s="106" t="s">
        <v>243</v>
      </c>
      <c r="N42" s="654"/>
      <c r="O42" s="656"/>
      <c r="P42" s="656"/>
      <c r="Q42" s="588"/>
      <c r="R42" s="323"/>
      <c r="S42" s="432" t="s">
        <v>358</v>
      </c>
    </row>
    <row r="43" spans="1:33" ht="21.95" customHeight="1" thickTop="1" x14ac:dyDescent="0.15">
      <c r="A43" s="61" t="s">
        <v>243</v>
      </c>
      <c r="B43" s="62">
        <f>SUM(B44:B73)</f>
        <v>0</v>
      </c>
      <c r="C43" s="62">
        <f>SUM(C44:C73)</f>
        <v>0</v>
      </c>
      <c r="D43" s="62">
        <f t="shared" ref="D43:D57" si="34">SUM(B43:C43)</f>
        <v>0</v>
      </c>
      <c r="E43" s="62">
        <f>SUM(E44:E73)</f>
        <v>0</v>
      </c>
      <c r="F43" s="62">
        <f>SUM(F44:F73)</f>
        <v>0</v>
      </c>
      <c r="G43" s="62">
        <f t="shared" ref="G43:G57" si="35">SUM(E43:F43)</f>
        <v>0</v>
      </c>
      <c r="H43" s="62">
        <f>SUM(H44:H73)</f>
        <v>0</v>
      </c>
      <c r="I43" s="62">
        <f>SUM(I44:I73)</f>
        <v>0</v>
      </c>
      <c r="J43" s="62">
        <f t="shared" ref="J43:J57" si="36">SUM(H43:I43)</f>
        <v>0</v>
      </c>
      <c r="K43" s="62">
        <f>SUM(K44:K73)</f>
        <v>0</v>
      </c>
      <c r="L43" s="62">
        <f>SUM(L44:L73)</f>
        <v>0</v>
      </c>
      <c r="M43" s="112">
        <f t="shared" ref="M43:M57" si="37">SUM(K43:L43)</f>
        <v>0</v>
      </c>
      <c r="N43" s="96">
        <f>SUM(N44:N73)</f>
        <v>0</v>
      </c>
      <c r="O43" s="158">
        <f>SUM(O44:O73)</f>
        <v>0</v>
      </c>
      <c r="P43" s="62">
        <f>SUM(P44:P73)</f>
        <v>0</v>
      </c>
      <c r="Q43" s="63">
        <f t="shared" ref="Q43:Q57" si="38">SUM(N43:P43)</f>
        <v>0</v>
      </c>
      <c r="R43" s="323"/>
      <c r="S43" s="432" t="str">
        <f t="shared" ref="S43:S73" si="39">IF(J6=D43,"","오류")</f>
        <v/>
      </c>
      <c r="T43" s="432" t="str">
        <f t="shared" ref="T43:T73" si="40">IF(D43=Q43,"","오류")</f>
        <v/>
      </c>
    </row>
    <row r="44" spans="1:33" ht="21.95" customHeight="1" x14ac:dyDescent="0.15">
      <c r="A44" s="64" t="s">
        <v>395</v>
      </c>
      <c r="B44" s="65">
        <f t="shared" ref="B44:B57" si="41">SUM(E44,H44,K44)</f>
        <v>0</v>
      </c>
      <c r="C44" s="65">
        <f t="shared" ref="C44:C57" si="42">SUM(F44,I44,L44)</f>
        <v>0</v>
      </c>
      <c r="D44" s="65">
        <f t="shared" si="34"/>
        <v>0</v>
      </c>
      <c r="E44" s="312">
        <v>0</v>
      </c>
      <c r="F44" s="312">
        <v>0</v>
      </c>
      <c r="G44" s="65">
        <f t="shared" si="35"/>
        <v>0</v>
      </c>
      <c r="H44" s="312">
        <v>0</v>
      </c>
      <c r="I44" s="312">
        <v>0</v>
      </c>
      <c r="J44" s="65">
        <f t="shared" si="36"/>
        <v>0</v>
      </c>
      <c r="K44" s="312">
        <v>0</v>
      </c>
      <c r="L44" s="312">
        <v>0</v>
      </c>
      <c r="M44" s="108">
        <f t="shared" si="37"/>
        <v>0</v>
      </c>
      <c r="N44" s="44">
        <v>0</v>
      </c>
      <c r="O44" s="312">
        <v>0</v>
      </c>
      <c r="P44" s="312">
        <v>0</v>
      </c>
      <c r="Q44" s="69">
        <f t="shared" si="38"/>
        <v>0</v>
      </c>
      <c r="R44" s="323"/>
      <c r="S44" s="432" t="str">
        <f t="shared" si="39"/>
        <v/>
      </c>
      <c r="T44" s="432" t="str">
        <f t="shared" si="40"/>
        <v/>
      </c>
    </row>
    <row r="45" spans="1:33" ht="21.95" customHeight="1" x14ac:dyDescent="0.15">
      <c r="A45" s="64" t="s">
        <v>396</v>
      </c>
      <c r="B45" s="65">
        <f t="shared" si="41"/>
        <v>0</v>
      </c>
      <c r="C45" s="65">
        <f t="shared" si="42"/>
        <v>0</v>
      </c>
      <c r="D45" s="65">
        <f t="shared" si="34"/>
        <v>0</v>
      </c>
      <c r="E45" s="313">
        <v>0</v>
      </c>
      <c r="F45" s="313">
        <v>0</v>
      </c>
      <c r="G45" s="65">
        <f t="shared" si="35"/>
        <v>0</v>
      </c>
      <c r="H45" s="313">
        <v>0</v>
      </c>
      <c r="I45" s="313">
        <v>0</v>
      </c>
      <c r="J45" s="65">
        <f t="shared" si="36"/>
        <v>0</v>
      </c>
      <c r="K45" s="313">
        <v>0</v>
      </c>
      <c r="L45" s="313">
        <v>0</v>
      </c>
      <c r="M45" s="108">
        <f t="shared" si="37"/>
        <v>0</v>
      </c>
      <c r="N45" s="53">
        <v>0</v>
      </c>
      <c r="O45" s="313">
        <v>0</v>
      </c>
      <c r="P45" s="313">
        <v>0</v>
      </c>
      <c r="Q45" s="69">
        <f t="shared" si="38"/>
        <v>0</v>
      </c>
      <c r="R45" s="323"/>
      <c r="S45" s="432" t="str">
        <f t="shared" si="39"/>
        <v/>
      </c>
      <c r="T45" s="432" t="str">
        <f t="shared" si="40"/>
        <v/>
      </c>
    </row>
    <row r="46" spans="1:33" ht="21.95" customHeight="1" x14ac:dyDescent="0.15">
      <c r="A46" s="64" t="s">
        <v>397</v>
      </c>
      <c r="B46" s="65">
        <f t="shared" si="41"/>
        <v>0</v>
      </c>
      <c r="C46" s="65">
        <f t="shared" si="42"/>
        <v>0</v>
      </c>
      <c r="D46" s="65">
        <f t="shared" si="34"/>
        <v>0</v>
      </c>
      <c r="E46" s="313">
        <v>0</v>
      </c>
      <c r="F46" s="313">
        <v>0</v>
      </c>
      <c r="G46" s="65">
        <f t="shared" si="35"/>
        <v>0</v>
      </c>
      <c r="H46" s="313">
        <v>0</v>
      </c>
      <c r="I46" s="313">
        <v>0</v>
      </c>
      <c r="J46" s="65">
        <f t="shared" si="36"/>
        <v>0</v>
      </c>
      <c r="K46" s="313">
        <v>0</v>
      </c>
      <c r="L46" s="313">
        <v>0</v>
      </c>
      <c r="M46" s="108">
        <f t="shared" si="37"/>
        <v>0</v>
      </c>
      <c r="N46" s="53">
        <v>0</v>
      </c>
      <c r="O46" s="313">
        <v>0</v>
      </c>
      <c r="P46" s="313">
        <v>0</v>
      </c>
      <c r="Q46" s="69">
        <f t="shared" si="38"/>
        <v>0</v>
      </c>
      <c r="R46" s="323"/>
      <c r="S46" s="432" t="str">
        <f t="shared" si="39"/>
        <v/>
      </c>
      <c r="T46" s="432" t="str">
        <f t="shared" si="40"/>
        <v/>
      </c>
    </row>
    <row r="47" spans="1:33" ht="21.95" customHeight="1" x14ac:dyDescent="0.15">
      <c r="A47" s="64" t="s">
        <v>398</v>
      </c>
      <c r="B47" s="65">
        <f t="shared" si="41"/>
        <v>0</v>
      </c>
      <c r="C47" s="65">
        <f t="shared" si="42"/>
        <v>0</v>
      </c>
      <c r="D47" s="65">
        <f t="shared" si="34"/>
        <v>0</v>
      </c>
      <c r="E47" s="313">
        <v>0</v>
      </c>
      <c r="F47" s="313">
        <v>0</v>
      </c>
      <c r="G47" s="65">
        <f t="shared" si="35"/>
        <v>0</v>
      </c>
      <c r="H47" s="313">
        <v>0</v>
      </c>
      <c r="I47" s="313">
        <v>0</v>
      </c>
      <c r="J47" s="65">
        <f t="shared" si="36"/>
        <v>0</v>
      </c>
      <c r="K47" s="313">
        <v>0</v>
      </c>
      <c r="L47" s="313">
        <v>0</v>
      </c>
      <c r="M47" s="108">
        <f t="shared" si="37"/>
        <v>0</v>
      </c>
      <c r="N47" s="53">
        <v>0</v>
      </c>
      <c r="O47" s="313">
        <v>0</v>
      </c>
      <c r="P47" s="313">
        <v>0</v>
      </c>
      <c r="Q47" s="69">
        <f t="shared" si="38"/>
        <v>0</v>
      </c>
      <c r="R47" s="323"/>
      <c r="S47" s="432" t="str">
        <f t="shared" si="39"/>
        <v/>
      </c>
      <c r="T47" s="432" t="str">
        <f t="shared" si="40"/>
        <v/>
      </c>
    </row>
    <row r="48" spans="1:33" ht="21.95" customHeight="1" x14ac:dyDescent="0.15">
      <c r="A48" s="64" t="s">
        <v>399</v>
      </c>
      <c r="B48" s="65">
        <f t="shared" si="41"/>
        <v>0</v>
      </c>
      <c r="C48" s="65">
        <f t="shared" si="42"/>
        <v>0</v>
      </c>
      <c r="D48" s="65">
        <f t="shared" si="34"/>
        <v>0</v>
      </c>
      <c r="E48" s="313">
        <v>0</v>
      </c>
      <c r="F48" s="313">
        <v>0</v>
      </c>
      <c r="G48" s="65">
        <f t="shared" si="35"/>
        <v>0</v>
      </c>
      <c r="H48" s="313">
        <v>0</v>
      </c>
      <c r="I48" s="313">
        <v>0</v>
      </c>
      <c r="J48" s="65">
        <f t="shared" si="36"/>
        <v>0</v>
      </c>
      <c r="K48" s="313">
        <v>0</v>
      </c>
      <c r="L48" s="313">
        <v>0</v>
      </c>
      <c r="M48" s="108">
        <f t="shared" si="37"/>
        <v>0</v>
      </c>
      <c r="N48" s="53">
        <v>0</v>
      </c>
      <c r="O48" s="313">
        <v>0</v>
      </c>
      <c r="P48" s="313">
        <v>0</v>
      </c>
      <c r="Q48" s="69">
        <f t="shared" si="38"/>
        <v>0</v>
      </c>
      <c r="R48" s="323"/>
      <c r="S48" s="432" t="str">
        <f t="shared" si="39"/>
        <v/>
      </c>
      <c r="T48" s="432" t="str">
        <f t="shared" si="40"/>
        <v/>
      </c>
    </row>
    <row r="49" spans="1:20" ht="21.95" customHeight="1" x14ac:dyDescent="0.15">
      <c r="A49" s="64" t="s">
        <v>400</v>
      </c>
      <c r="B49" s="65">
        <f t="shared" si="41"/>
        <v>0</v>
      </c>
      <c r="C49" s="65">
        <f t="shared" si="42"/>
        <v>0</v>
      </c>
      <c r="D49" s="65">
        <f t="shared" si="34"/>
        <v>0</v>
      </c>
      <c r="E49" s="313">
        <v>0</v>
      </c>
      <c r="F49" s="313">
        <v>0</v>
      </c>
      <c r="G49" s="65">
        <f t="shared" si="35"/>
        <v>0</v>
      </c>
      <c r="H49" s="313">
        <v>0</v>
      </c>
      <c r="I49" s="313">
        <v>0</v>
      </c>
      <c r="J49" s="65">
        <f t="shared" si="36"/>
        <v>0</v>
      </c>
      <c r="K49" s="313">
        <v>0</v>
      </c>
      <c r="L49" s="313">
        <v>0</v>
      </c>
      <c r="M49" s="108">
        <f t="shared" si="37"/>
        <v>0</v>
      </c>
      <c r="N49" s="53">
        <v>0</v>
      </c>
      <c r="O49" s="313">
        <v>0</v>
      </c>
      <c r="P49" s="313">
        <v>0</v>
      </c>
      <c r="Q49" s="69">
        <f>SUM(N49:P49)</f>
        <v>0</v>
      </c>
      <c r="R49" s="323"/>
      <c r="S49" s="432" t="str">
        <f t="shared" si="39"/>
        <v/>
      </c>
      <c r="T49" s="432" t="str">
        <f t="shared" si="40"/>
        <v/>
      </c>
    </row>
    <row r="50" spans="1:20" ht="21.95" customHeight="1" x14ac:dyDescent="0.15">
      <c r="A50" s="64" t="s">
        <v>401</v>
      </c>
      <c r="B50" s="65">
        <f t="shared" si="41"/>
        <v>0</v>
      </c>
      <c r="C50" s="65">
        <f t="shared" si="42"/>
        <v>0</v>
      </c>
      <c r="D50" s="65">
        <f t="shared" si="34"/>
        <v>0</v>
      </c>
      <c r="E50" s="313">
        <v>0</v>
      </c>
      <c r="F50" s="313">
        <v>0</v>
      </c>
      <c r="G50" s="65">
        <f t="shared" si="35"/>
        <v>0</v>
      </c>
      <c r="H50" s="313">
        <v>0</v>
      </c>
      <c r="I50" s="313">
        <v>0</v>
      </c>
      <c r="J50" s="65">
        <f t="shared" si="36"/>
        <v>0</v>
      </c>
      <c r="K50" s="313">
        <v>0</v>
      </c>
      <c r="L50" s="313">
        <v>0</v>
      </c>
      <c r="M50" s="108">
        <f t="shared" si="37"/>
        <v>0</v>
      </c>
      <c r="N50" s="53">
        <v>0</v>
      </c>
      <c r="O50" s="313">
        <v>0</v>
      </c>
      <c r="P50" s="313">
        <v>0</v>
      </c>
      <c r="Q50" s="69">
        <f t="shared" si="38"/>
        <v>0</v>
      </c>
      <c r="R50" s="323"/>
      <c r="S50" s="432" t="str">
        <f t="shared" si="39"/>
        <v/>
      </c>
      <c r="T50" s="432" t="str">
        <f t="shared" si="40"/>
        <v/>
      </c>
    </row>
    <row r="51" spans="1:20" ht="21.95" customHeight="1" x14ac:dyDescent="0.15">
      <c r="A51" s="64" t="s">
        <v>402</v>
      </c>
      <c r="B51" s="65">
        <f t="shared" si="41"/>
        <v>0</v>
      </c>
      <c r="C51" s="65">
        <f t="shared" si="42"/>
        <v>0</v>
      </c>
      <c r="D51" s="65">
        <f t="shared" si="34"/>
        <v>0</v>
      </c>
      <c r="E51" s="313">
        <v>0</v>
      </c>
      <c r="F51" s="313">
        <v>0</v>
      </c>
      <c r="G51" s="65">
        <f t="shared" si="35"/>
        <v>0</v>
      </c>
      <c r="H51" s="313">
        <v>0</v>
      </c>
      <c r="I51" s="313">
        <v>0</v>
      </c>
      <c r="J51" s="65">
        <f t="shared" si="36"/>
        <v>0</v>
      </c>
      <c r="K51" s="313">
        <v>0</v>
      </c>
      <c r="L51" s="313">
        <v>0</v>
      </c>
      <c r="M51" s="108">
        <f t="shared" si="37"/>
        <v>0</v>
      </c>
      <c r="N51" s="53">
        <v>0</v>
      </c>
      <c r="O51" s="313">
        <v>0</v>
      </c>
      <c r="P51" s="313">
        <v>0</v>
      </c>
      <c r="Q51" s="69">
        <f t="shared" si="38"/>
        <v>0</v>
      </c>
      <c r="R51" s="323"/>
      <c r="S51" s="432" t="str">
        <f t="shared" si="39"/>
        <v/>
      </c>
      <c r="T51" s="432" t="str">
        <f t="shared" si="40"/>
        <v/>
      </c>
    </row>
    <row r="52" spans="1:20" ht="21.95" customHeight="1" x14ac:dyDescent="0.15">
      <c r="A52" s="64" t="s">
        <v>403</v>
      </c>
      <c r="B52" s="65">
        <f t="shared" si="41"/>
        <v>0</v>
      </c>
      <c r="C52" s="65">
        <f t="shared" si="42"/>
        <v>0</v>
      </c>
      <c r="D52" s="65">
        <f t="shared" si="34"/>
        <v>0</v>
      </c>
      <c r="E52" s="313">
        <v>0</v>
      </c>
      <c r="F52" s="313">
        <v>0</v>
      </c>
      <c r="G52" s="65">
        <f t="shared" si="35"/>
        <v>0</v>
      </c>
      <c r="H52" s="313">
        <v>0</v>
      </c>
      <c r="I52" s="313">
        <v>0</v>
      </c>
      <c r="J52" s="65">
        <f t="shared" si="36"/>
        <v>0</v>
      </c>
      <c r="K52" s="313">
        <v>0</v>
      </c>
      <c r="L52" s="313">
        <v>0</v>
      </c>
      <c r="M52" s="108">
        <f t="shared" si="37"/>
        <v>0</v>
      </c>
      <c r="N52" s="53">
        <v>0</v>
      </c>
      <c r="O52" s="313">
        <v>0</v>
      </c>
      <c r="P52" s="313">
        <v>0</v>
      </c>
      <c r="Q52" s="69">
        <f t="shared" si="38"/>
        <v>0</v>
      </c>
      <c r="R52" s="323"/>
      <c r="S52" s="432" t="str">
        <f t="shared" si="39"/>
        <v/>
      </c>
      <c r="T52" s="432" t="str">
        <f t="shared" si="40"/>
        <v/>
      </c>
    </row>
    <row r="53" spans="1:20" ht="21.95" customHeight="1" x14ac:dyDescent="0.15">
      <c r="A53" s="64" t="s">
        <v>404</v>
      </c>
      <c r="B53" s="65">
        <f t="shared" si="41"/>
        <v>0</v>
      </c>
      <c r="C53" s="65">
        <f t="shared" si="42"/>
        <v>0</v>
      </c>
      <c r="D53" s="65">
        <f t="shared" si="34"/>
        <v>0</v>
      </c>
      <c r="E53" s="313">
        <v>0</v>
      </c>
      <c r="F53" s="313">
        <v>0</v>
      </c>
      <c r="G53" s="65">
        <f t="shared" si="35"/>
        <v>0</v>
      </c>
      <c r="H53" s="313">
        <v>0</v>
      </c>
      <c r="I53" s="313">
        <v>0</v>
      </c>
      <c r="J53" s="65">
        <f t="shared" si="36"/>
        <v>0</v>
      </c>
      <c r="K53" s="313">
        <v>0</v>
      </c>
      <c r="L53" s="313">
        <v>0</v>
      </c>
      <c r="M53" s="108">
        <f t="shared" si="37"/>
        <v>0</v>
      </c>
      <c r="N53" s="53">
        <v>0</v>
      </c>
      <c r="O53" s="313">
        <v>0</v>
      </c>
      <c r="P53" s="313">
        <v>0</v>
      </c>
      <c r="Q53" s="69">
        <f t="shared" si="38"/>
        <v>0</v>
      </c>
      <c r="R53" s="323"/>
      <c r="S53" s="432" t="str">
        <f t="shared" si="39"/>
        <v/>
      </c>
      <c r="T53" s="432" t="str">
        <f t="shared" si="40"/>
        <v/>
      </c>
    </row>
    <row r="54" spans="1:20" ht="21.95" customHeight="1" x14ac:dyDescent="0.15">
      <c r="A54" s="64" t="s">
        <v>405</v>
      </c>
      <c r="B54" s="65">
        <f t="shared" si="41"/>
        <v>0</v>
      </c>
      <c r="C54" s="65">
        <f t="shared" si="42"/>
        <v>0</v>
      </c>
      <c r="D54" s="299">
        <f t="shared" si="34"/>
        <v>0</v>
      </c>
      <c r="E54" s="313">
        <v>0</v>
      </c>
      <c r="F54" s="313">
        <v>0</v>
      </c>
      <c r="G54" s="65">
        <f t="shared" si="35"/>
        <v>0</v>
      </c>
      <c r="H54" s="313">
        <v>0</v>
      </c>
      <c r="I54" s="313">
        <v>0</v>
      </c>
      <c r="J54" s="65">
        <f t="shared" si="36"/>
        <v>0</v>
      </c>
      <c r="K54" s="313">
        <v>0</v>
      </c>
      <c r="L54" s="313">
        <v>0</v>
      </c>
      <c r="M54" s="108">
        <f t="shared" si="37"/>
        <v>0</v>
      </c>
      <c r="N54" s="53">
        <v>0</v>
      </c>
      <c r="O54" s="313">
        <v>0</v>
      </c>
      <c r="P54" s="313">
        <v>0</v>
      </c>
      <c r="Q54" s="69">
        <f t="shared" si="38"/>
        <v>0</v>
      </c>
      <c r="R54" s="323"/>
      <c r="S54" s="432" t="str">
        <f t="shared" si="39"/>
        <v/>
      </c>
      <c r="T54" s="432" t="str">
        <f t="shared" si="40"/>
        <v/>
      </c>
    </row>
    <row r="55" spans="1:20" ht="21.95" customHeight="1" x14ac:dyDescent="0.15">
      <c r="A55" s="155"/>
      <c r="B55" s="65">
        <f t="shared" si="41"/>
        <v>0</v>
      </c>
      <c r="C55" s="65">
        <f t="shared" si="42"/>
        <v>0</v>
      </c>
      <c r="D55" s="299">
        <f t="shared" si="34"/>
        <v>0</v>
      </c>
      <c r="E55" s="313"/>
      <c r="F55" s="313"/>
      <c r="G55" s="65">
        <f t="shared" si="35"/>
        <v>0</v>
      </c>
      <c r="H55" s="313"/>
      <c r="I55" s="313"/>
      <c r="J55" s="65">
        <f t="shared" si="36"/>
        <v>0</v>
      </c>
      <c r="K55" s="313"/>
      <c r="L55" s="313"/>
      <c r="M55" s="108">
        <f t="shared" si="37"/>
        <v>0</v>
      </c>
      <c r="N55" s="53"/>
      <c r="O55" s="313"/>
      <c r="P55" s="313"/>
      <c r="Q55" s="307">
        <f t="shared" si="38"/>
        <v>0</v>
      </c>
      <c r="R55" s="323"/>
      <c r="S55" s="432" t="str">
        <f t="shared" si="39"/>
        <v/>
      </c>
      <c r="T55" s="432" t="str">
        <f t="shared" si="40"/>
        <v/>
      </c>
    </row>
    <row r="56" spans="1:20" ht="21.95" customHeight="1" x14ac:dyDescent="0.15">
      <c r="A56" s="155"/>
      <c r="B56" s="65">
        <f t="shared" si="41"/>
        <v>0</v>
      </c>
      <c r="C56" s="65">
        <f t="shared" si="42"/>
        <v>0</v>
      </c>
      <c r="D56" s="299">
        <f t="shared" si="34"/>
        <v>0</v>
      </c>
      <c r="E56" s="313"/>
      <c r="F56" s="313"/>
      <c r="G56" s="65">
        <f t="shared" si="35"/>
        <v>0</v>
      </c>
      <c r="H56" s="313"/>
      <c r="I56" s="313"/>
      <c r="J56" s="65">
        <f t="shared" si="36"/>
        <v>0</v>
      </c>
      <c r="K56" s="313"/>
      <c r="L56" s="313"/>
      <c r="M56" s="108">
        <f t="shared" si="37"/>
        <v>0</v>
      </c>
      <c r="N56" s="53"/>
      <c r="O56" s="313"/>
      <c r="P56" s="313"/>
      <c r="Q56" s="69">
        <f t="shared" si="38"/>
        <v>0</v>
      </c>
      <c r="R56" s="323"/>
      <c r="S56" s="432" t="str">
        <f t="shared" si="39"/>
        <v/>
      </c>
      <c r="T56" s="432" t="str">
        <f t="shared" si="40"/>
        <v/>
      </c>
    </row>
    <row r="57" spans="1:20" ht="21.95" customHeight="1" x14ac:dyDescent="0.15">
      <c r="A57" s="155"/>
      <c r="B57" s="65">
        <f t="shared" si="41"/>
        <v>0</v>
      </c>
      <c r="C57" s="65">
        <f t="shared" si="42"/>
        <v>0</v>
      </c>
      <c r="D57" s="65">
        <f t="shared" si="34"/>
        <v>0</v>
      </c>
      <c r="E57" s="313"/>
      <c r="F57" s="313"/>
      <c r="G57" s="65">
        <f t="shared" si="35"/>
        <v>0</v>
      </c>
      <c r="H57" s="313"/>
      <c r="I57" s="313"/>
      <c r="J57" s="65">
        <f t="shared" si="36"/>
        <v>0</v>
      </c>
      <c r="K57" s="313"/>
      <c r="L57" s="313"/>
      <c r="M57" s="108">
        <f t="shared" si="37"/>
        <v>0</v>
      </c>
      <c r="N57" s="53"/>
      <c r="O57" s="313"/>
      <c r="P57" s="313"/>
      <c r="Q57" s="69">
        <f t="shared" si="38"/>
        <v>0</v>
      </c>
      <c r="R57" s="323"/>
      <c r="S57" s="432" t="str">
        <f t="shared" si="39"/>
        <v/>
      </c>
      <c r="T57" s="432" t="str">
        <f t="shared" si="40"/>
        <v/>
      </c>
    </row>
    <row r="58" spans="1:20" ht="21.95" customHeight="1" x14ac:dyDescent="0.15">
      <c r="A58" s="155"/>
      <c r="B58" s="65">
        <f t="shared" ref="B58:B73" si="43">SUM(E58,H58,K58)</f>
        <v>0</v>
      </c>
      <c r="C58" s="65">
        <f t="shared" ref="C58:C73" si="44">SUM(F58,I58,L58)</f>
        <v>0</v>
      </c>
      <c r="D58" s="65">
        <f t="shared" ref="D58:D73" si="45">SUM(B58:C58)</f>
        <v>0</v>
      </c>
      <c r="E58" s="313"/>
      <c r="F58" s="313"/>
      <c r="G58" s="65">
        <f t="shared" ref="G58:G73" si="46">SUM(E58:F58)</f>
        <v>0</v>
      </c>
      <c r="H58" s="313"/>
      <c r="I58" s="313"/>
      <c r="J58" s="65">
        <f t="shared" ref="J58:J73" si="47">SUM(H58:I58)</f>
        <v>0</v>
      </c>
      <c r="K58" s="313"/>
      <c r="L58" s="313"/>
      <c r="M58" s="108">
        <f t="shared" ref="M58:M73" si="48">SUM(K58:L58)</f>
        <v>0</v>
      </c>
      <c r="N58" s="53"/>
      <c r="O58" s="313"/>
      <c r="P58" s="313"/>
      <c r="Q58" s="69">
        <f t="shared" ref="Q58:Q73" si="49">SUM(N58:P58)</f>
        <v>0</v>
      </c>
      <c r="R58" s="323"/>
      <c r="S58" s="432" t="str">
        <f t="shared" si="39"/>
        <v/>
      </c>
      <c r="T58" s="432" t="str">
        <f t="shared" si="40"/>
        <v/>
      </c>
    </row>
    <row r="59" spans="1:20" ht="21.95" customHeight="1" x14ac:dyDescent="0.15">
      <c r="A59" s="155"/>
      <c r="B59" s="65">
        <f t="shared" si="43"/>
        <v>0</v>
      </c>
      <c r="C59" s="65">
        <f t="shared" si="44"/>
        <v>0</v>
      </c>
      <c r="D59" s="65">
        <f t="shared" si="45"/>
        <v>0</v>
      </c>
      <c r="E59" s="313"/>
      <c r="F59" s="313"/>
      <c r="G59" s="65">
        <f t="shared" si="46"/>
        <v>0</v>
      </c>
      <c r="H59" s="313"/>
      <c r="I59" s="313"/>
      <c r="J59" s="65">
        <f t="shared" si="47"/>
        <v>0</v>
      </c>
      <c r="K59" s="313"/>
      <c r="L59" s="313"/>
      <c r="M59" s="108">
        <f t="shared" si="48"/>
        <v>0</v>
      </c>
      <c r="N59" s="53"/>
      <c r="O59" s="313"/>
      <c r="P59" s="313"/>
      <c r="Q59" s="69">
        <f t="shared" si="49"/>
        <v>0</v>
      </c>
      <c r="R59" s="323"/>
      <c r="S59" s="432" t="str">
        <f t="shared" si="39"/>
        <v/>
      </c>
      <c r="T59" s="432" t="str">
        <f t="shared" si="40"/>
        <v/>
      </c>
    </row>
    <row r="60" spans="1:20" ht="21.95" customHeight="1" x14ac:dyDescent="0.15">
      <c r="A60" s="155"/>
      <c r="B60" s="65">
        <f t="shared" si="43"/>
        <v>0</v>
      </c>
      <c r="C60" s="65">
        <f t="shared" si="44"/>
        <v>0</v>
      </c>
      <c r="D60" s="65">
        <f t="shared" si="45"/>
        <v>0</v>
      </c>
      <c r="E60" s="313"/>
      <c r="F60" s="313"/>
      <c r="G60" s="65">
        <f t="shared" si="46"/>
        <v>0</v>
      </c>
      <c r="H60" s="313"/>
      <c r="I60" s="313"/>
      <c r="J60" s="65">
        <f t="shared" si="47"/>
        <v>0</v>
      </c>
      <c r="K60" s="313"/>
      <c r="L60" s="313"/>
      <c r="M60" s="108">
        <f t="shared" si="48"/>
        <v>0</v>
      </c>
      <c r="N60" s="53"/>
      <c r="O60" s="313"/>
      <c r="P60" s="313"/>
      <c r="Q60" s="69">
        <f t="shared" si="49"/>
        <v>0</v>
      </c>
      <c r="R60" s="323"/>
      <c r="S60" s="432" t="str">
        <f t="shared" si="39"/>
        <v/>
      </c>
      <c r="T60" s="432" t="str">
        <f t="shared" si="40"/>
        <v/>
      </c>
    </row>
    <row r="61" spans="1:20" ht="21.95" customHeight="1" x14ac:dyDescent="0.15">
      <c r="A61" s="155"/>
      <c r="B61" s="65">
        <f t="shared" si="43"/>
        <v>0</v>
      </c>
      <c r="C61" s="65">
        <f t="shared" si="44"/>
        <v>0</v>
      </c>
      <c r="D61" s="65">
        <f t="shared" si="45"/>
        <v>0</v>
      </c>
      <c r="E61" s="313"/>
      <c r="F61" s="313"/>
      <c r="G61" s="65">
        <f t="shared" si="46"/>
        <v>0</v>
      </c>
      <c r="H61" s="313"/>
      <c r="I61" s="313"/>
      <c r="J61" s="65">
        <f t="shared" si="47"/>
        <v>0</v>
      </c>
      <c r="K61" s="313"/>
      <c r="L61" s="313"/>
      <c r="M61" s="108">
        <f t="shared" si="48"/>
        <v>0</v>
      </c>
      <c r="N61" s="53"/>
      <c r="O61" s="313"/>
      <c r="P61" s="313"/>
      <c r="Q61" s="69">
        <f t="shared" si="49"/>
        <v>0</v>
      </c>
      <c r="R61" s="323"/>
      <c r="S61" s="432" t="str">
        <f t="shared" si="39"/>
        <v/>
      </c>
      <c r="T61" s="432" t="str">
        <f t="shared" si="40"/>
        <v/>
      </c>
    </row>
    <row r="62" spans="1:20" ht="21.95" customHeight="1" x14ac:dyDescent="0.15">
      <c r="A62" s="155"/>
      <c r="B62" s="65">
        <f t="shared" si="43"/>
        <v>0</v>
      </c>
      <c r="C62" s="65">
        <f t="shared" si="44"/>
        <v>0</v>
      </c>
      <c r="D62" s="65">
        <f t="shared" si="45"/>
        <v>0</v>
      </c>
      <c r="E62" s="313"/>
      <c r="F62" s="313"/>
      <c r="G62" s="65">
        <f t="shared" si="46"/>
        <v>0</v>
      </c>
      <c r="H62" s="313"/>
      <c r="I62" s="313"/>
      <c r="J62" s="65">
        <f t="shared" si="47"/>
        <v>0</v>
      </c>
      <c r="K62" s="313"/>
      <c r="L62" s="313"/>
      <c r="M62" s="108">
        <f t="shared" si="48"/>
        <v>0</v>
      </c>
      <c r="N62" s="53"/>
      <c r="O62" s="313"/>
      <c r="P62" s="313"/>
      <c r="Q62" s="69">
        <f t="shared" si="49"/>
        <v>0</v>
      </c>
      <c r="R62" s="323"/>
      <c r="S62" s="432" t="str">
        <f t="shared" si="39"/>
        <v/>
      </c>
      <c r="T62" s="432" t="str">
        <f t="shared" si="40"/>
        <v/>
      </c>
    </row>
    <row r="63" spans="1:20" ht="21.95" customHeight="1" x14ac:dyDescent="0.15">
      <c r="A63" s="155"/>
      <c r="B63" s="65">
        <f t="shared" si="43"/>
        <v>0</v>
      </c>
      <c r="C63" s="65">
        <f t="shared" si="44"/>
        <v>0</v>
      </c>
      <c r="D63" s="65">
        <f t="shared" si="45"/>
        <v>0</v>
      </c>
      <c r="E63" s="313"/>
      <c r="F63" s="313"/>
      <c r="G63" s="65">
        <f t="shared" si="46"/>
        <v>0</v>
      </c>
      <c r="H63" s="313"/>
      <c r="I63" s="313"/>
      <c r="J63" s="65">
        <f t="shared" si="47"/>
        <v>0</v>
      </c>
      <c r="K63" s="313"/>
      <c r="L63" s="313"/>
      <c r="M63" s="108">
        <f t="shared" si="48"/>
        <v>0</v>
      </c>
      <c r="N63" s="53"/>
      <c r="O63" s="313"/>
      <c r="P63" s="313"/>
      <c r="Q63" s="69">
        <f t="shared" si="49"/>
        <v>0</v>
      </c>
      <c r="R63" s="323"/>
      <c r="S63" s="432" t="str">
        <f t="shared" si="39"/>
        <v/>
      </c>
      <c r="T63" s="432" t="str">
        <f t="shared" si="40"/>
        <v/>
      </c>
    </row>
    <row r="64" spans="1:20" ht="21.95" customHeight="1" x14ac:dyDescent="0.15">
      <c r="A64" s="155"/>
      <c r="B64" s="65">
        <f t="shared" si="43"/>
        <v>0</v>
      </c>
      <c r="C64" s="65">
        <f t="shared" si="44"/>
        <v>0</v>
      </c>
      <c r="D64" s="65">
        <f t="shared" si="45"/>
        <v>0</v>
      </c>
      <c r="E64" s="313"/>
      <c r="F64" s="313"/>
      <c r="G64" s="65">
        <f t="shared" si="46"/>
        <v>0</v>
      </c>
      <c r="H64" s="313"/>
      <c r="I64" s="313"/>
      <c r="J64" s="65">
        <f t="shared" si="47"/>
        <v>0</v>
      </c>
      <c r="K64" s="313"/>
      <c r="L64" s="313"/>
      <c r="M64" s="108">
        <f t="shared" si="48"/>
        <v>0</v>
      </c>
      <c r="N64" s="53"/>
      <c r="O64" s="313"/>
      <c r="P64" s="313"/>
      <c r="Q64" s="69">
        <f t="shared" si="49"/>
        <v>0</v>
      </c>
      <c r="R64" s="323"/>
      <c r="S64" s="432" t="str">
        <f t="shared" si="39"/>
        <v/>
      </c>
      <c r="T64" s="432" t="str">
        <f t="shared" si="40"/>
        <v/>
      </c>
    </row>
    <row r="65" spans="1:20" ht="21.95" customHeight="1" x14ac:dyDescent="0.15">
      <c r="A65" s="155"/>
      <c r="B65" s="65">
        <f t="shared" si="43"/>
        <v>0</v>
      </c>
      <c r="C65" s="65">
        <f t="shared" si="44"/>
        <v>0</v>
      </c>
      <c r="D65" s="65">
        <f t="shared" si="45"/>
        <v>0</v>
      </c>
      <c r="E65" s="313"/>
      <c r="F65" s="313"/>
      <c r="G65" s="65">
        <f t="shared" si="46"/>
        <v>0</v>
      </c>
      <c r="H65" s="313"/>
      <c r="I65" s="313"/>
      <c r="J65" s="65">
        <f t="shared" si="47"/>
        <v>0</v>
      </c>
      <c r="K65" s="313"/>
      <c r="L65" s="313"/>
      <c r="M65" s="108">
        <f t="shared" si="48"/>
        <v>0</v>
      </c>
      <c r="N65" s="53"/>
      <c r="O65" s="313"/>
      <c r="P65" s="313"/>
      <c r="Q65" s="69">
        <f t="shared" si="49"/>
        <v>0</v>
      </c>
      <c r="R65" s="323"/>
      <c r="S65" s="432" t="str">
        <f t="shared" si="39"/>
        <v/>
      </c>
      <c r="T65" s="432" t="str">
        <f t="shared" si="40"/>
        <v/>
      </c>
    </row>
    <row r="66" spans="1:20" ht="21.95" customHeight="1" x14ac:dyDescent="0.15">
      <c r="A66" s="155"/>
      <c r="B66" s="65">
        <f t="shared" si="43"/>
        <v>0</v>
      </c>
      <c r="C66" s="65">
        <f t="shared" si="44"/>
        <v>0</v>
      </c>
      <c r="D66" s="65">
        <f t="shared" si="45"/>
        <v>0</v>
      </c>
      <c r="E66" s="313"/>
      <c r="F66" s="313"/>
      <c r="G66" s="65">
        <f t="shared" si="46"/>
        <v>0</v>
      </c>
      <c r="H66" s="313"/>
      <c r="I66" s="313"/>
      <c r="J66" s="65">
        <f t="shared" si="47"/>
        <v>0</v>
      </c>
      <c r="K66" s="313"/>
      <c r="L66" s="313"/>
      <c r="M66" s="108">
        <f t="shared" si="48"/>
        <v>0</v>
      </c>
      <c r="N66" s="53"/>
      <c r="O66" s="313"/>
      <c r="P66" s="313"/>
      <c r="Q66" s="69">
        <f t="shared" si="49"/>
        <v>0</v>
      </c>
      <c r="R66" s="323"/>
      <c r="S66" s="432" t="str">
        <f t="shared" si="39"/>
        <v/>
      </c>
      <c r="T66" s="432" t="str">
        <f t="shared" si="40"/>
        <v/>
      </c>
    </row>
    <row r="67" spans="1:20" ht="21.95" customHeight="1" x14ac:dyDescent="0.15">
      <c r="A67" s="155"/>
      <c r="B67" s="65">
        <f t="shared" si="43"/>
        <v>0</v>
      </c>
      <c r="C67" s="65">
        <f t="shared" si="44"/>
        <v>0</v>
      </c>
      <c r="D67" s="65">
        <f t="shared" si="45"/>
        <v>0</v>
      </c>
      <c r="E67" s="313"/>
      <c r="F67" s="313"/>
      <c r="G67" s="65">
        <f t="shared" si="46"/>
        <v>0</v>
      </c>
      <c r="H67" s="313"/>
      <c r="I67" s="313"/>
      <c r="J67" s="65">
        <f t="shared" si="47"/>
        <v>0</v>
      </c>
      <c r="K67" s="313"/>
      <c r="L67" s="313"/>
      <c r="M67" s="108">
        <f t="shared" si="48"/>
        <v>0</v>
      </c>
      <c r="N67" s="53"/>
      <c r="O67" s="313"/>
      <c r="P67" s="313"/>
      <c r="Q67" s="69">
        <f t="shared" si="49"/>
        <v>0</v>
      </c>
      <c r="R67" s="323"/>
      <c r="S67" s="432" t="str">
        <f t="shared" si="39"/>
        <v/>
      </c>
      <c r="T67" s="432" t="str">
        <f t="shared" si="40"/>
        <v/>
      </c>
    </row>
    <row r="68" spans="1:20" ht="21.95" customHeight="1" x14ac:dyDescent="0.15">
      <c r="A68" s="155"/>
      <c r="B68" s="65">
        <f t="shared" si="43"/>
        <v>0</v>
      </c>
      <c r="C68" s="65">
        <f t="shared" si="44"/>
        <v>0</v>
      </c>
      <c r="D68" s="65">
        <f t="shared" si="45"/>
        <v>0</v>
      </c>
      <c r="E68" s="313"/>
      <c r="F68" s="313"/>
      <c r="G68" s="65">
        <f t="shared" si="46"/>
        <v>0</v>
      </c>
      <c r="H68" s="313"/>
      <c r="I68" s="313"/>
      <c r="J68" s="65">
        <f t="shared" si="47"/>
        <v>0</v>
      </c>
      <c r="K68" s="313"/>
      <c r="L68" s="313"/>
      <c r="M68" s="108">
        <f t="shared" si="48"/>
        <v>0</v>
      </c>
      <c r="N68" s="53"/>
      <c r="O68" s="313"/>
      <c r="P68" s="313"/>
      <c r="Q68" s="69">
        <f t="shared" si="49"/>
        <v>0</v>
      </c>
      <c r="R68" s="323"/>
      <c r="S68" s="432" t="str">
        <f t="shared" si="39"/>
        <v/>
      </c>
      <c r="T68" s="432" t="str">
        <f t="shared" si="40"/>
        <v/>
      </c>
    </row>
    <row r="69" spans="1:20" ht="21.95" customHeight="1" x14ac:dyDescent="0.15">
      <c r="A69" s="155"/>
      <c r="B69" s="65">
        <f t="shared" si="43"/>
        <v>0</v>
      </c>
      <c r="C69" s="65">
        <f t="shared" si="44"/>
        <v>0</v>
      </c>
      <c r="D69" s="65">
        <f t="shared" si="45"/>
        <v>0</v>
      </c>
      <c r="E69" s="313"/>
      <c r="F69" s="313"/>
      <c r="G69" s="65">
        <f t="shared" si="46"/>
        <v>0</v>
      </c>
      <c r="H69" s="313"/>
      <c r="I69" s="313"/>
      <c r="J69" s="65">
        <f t="shared" si="47"/>
        <v>0</v>
      </c>
      <c r="K69" s="313"/>
      <c r="L69" s="313"/>
      <c r="M69" s="108">
        <f t="shared" si="48"/>
        <v>0</v>
      </c>
      <c r="N69" s="53"/>
      <c r="O69" s="313"/>
      <c r="P69" s="313"/>
      <c r="Q69" s="69">
        <f t="shared" si="49"/>
        <v>0</v>
      </c>
      <c r="R69" s="323"/>
      <c r="S69" s="432" t="str">
        <f t="shared" si="39"/>
        <v/>
      </c>
      <c r="T69" s="432" t="str">
        <f t="shared" si="40"/>
        <v/>
      </c>
    </row>
    <row r="70" spans="1:20" ht="21.95" customHeight="1" x14ac:dyDescent="0.15">
      <c r="A70" s="155"/>
      <c r="B70" s="65">
        <f t="shared" si="43"/>
        <v>0</v>
      </c>
      <c r="C70" s="65">
        <f t="shared" si="44"/>
        <v>0</v>
      </c>
      <c r="D70" s="65">
        <f t="shared" si="45"/>
        <v>0</v>
      </c>
      <c r="E70" s="313"/>
      <c r="F70" s="313"/>
      <c r="G70" s="65">
        <f t="shared" si="46"/>
        <v>0</v>
      </c>
      <c r="H70" s="313"/>
      <c r="I70" s="313"/>
      <c r="J70" s="65">
        <f t="shared" si="47"/>
        <v>0</v>
      </c>
      <c r="K70" s="313"/>
      <c r="L70" s="313"/>
      <c r="M70" s="108">
        <f t="shared" si="48"/>
        <v>0</v>
      </c>
      <c r="N70" s="53"/>
      <c r="O70" s="313"/>
      <c r="P70" s="313"/>
      <c r="Q70" s="69">
        <f t="shared" si="49"/>
        <v>0</v>
      </c>
      <c r="R70" s="323"/>
      <c r="S70" s="432" t="str">
        <f t="shared" si="39"/>
        <v/>
      </c>
      <c r="T70" s="432" t="str">
        <f t="shared" si="40"/>
        <v/>
      </c>
    </row>
    <row r="71" spans="1:20" ht="21.95" customHeight="1" x14ac:dyDescent="0.15">
      <c r="A71" s="155"/>
      <c r="B71" s="65">
        <f t="shared" si="43"/>
        <v>0</v>
      </c>
      <c r="C71" s="65">
        <f t="shared" si="44"/>
        <v>0</v>
      </c>
      <c r="D71" s="65">
        <f t="shared" si="45"/>
        <v>0</v>
      </c>
      <c r="E71" s="313"/>
      <c r="F71" s="313"/>
      <c r="G71" s="65">
        <f t="shared" si="46"/>
        <v>0</v>
      </c>
      <c r="H71" s="313"/>
      <c r="I71" s="313"/>
      <c r="J71" s="65">
        <f t="shared" si="47"/>
        <v>0</v>
      </c>
      <c r="K71" s="313"/>
      <c r="L71" s="313"/>
      <c r="M71" s="108">
        <f t="shared" si="48"/>
        <v>0</v>
      </c>
      <c r="N71" s="53"/>
      <c r="O71" s="313"/>
      <c r="P71" s="313"/>
      <c r="Q71" s="69">
        <f t="shared" si="49"/>
        <v>0</v>
      </c>
      <c r="R71" s="323"/>
      <c r="S71" s="432" t="str">
        <f t="shared" si="39"/>
        <v/>
      </c>
      <c r="T71" s="432" t="str">
        <f t="shared" si="40"/>
        <v/>
      </c>
    </row>
    <row r="72" spans="1:20" ht="21.95" customHeight="1" x14ac:dyDescent="0.15">
      <c r="A72" s="155"/>
      <c r="B72" s="65">
        <f t="shared" si="43"/>
        <v>0</v>
      </c>
      <c r="C72" s="65">
        <f t="shared" si="44"/>
        <v>0</v>
      </c>
      <c r="D72" s="65">
        <f t="shared" si="45"/>
        <v>0</v>
      </c>
      <c r="E72" s="313"/>
      <c r="F72" s="313"/>
      <c r="G72" s="65">
        <f t="shared" si="46"/>
        <v>0</v>
      </c>
      <c r="H72" s="313"/>
      <c r="I72" s="313"/>
      <c r="J72" s="65">
        <f t="shared" si="47"/>
        <v>0</v>
      </c>
      <c r="K72" s="313"/>
      <c r="L72" s="313"/>
      <c r="M72" s="108">
        <f t="shared" si="48"/>
        <v>0</v>
      </c>
      <c r="N72" s="53"/>
      <c r="O72" s="313"/>
      <c r="P72" s="313"/>
      <c r="Q72" s="69">
        <f t="shared" si="49"/>
        <v>0</v>
      </c>
      <c r="R72" s="323"/>
      <c r="S72" s="432" t="str">
        <f t="shared" si="39"/>
        <v/>
      </c>
      <c r="T72" s="432" t="str">
        <f t="shared" si="40"/>
        <v/>
      </c>
    </row>
    <row r="73" spans="1:20" ht="21.95" customHeight="1" thickBot="1" x14ac:dyDescent="0.2">
      <c r="A73" s="156"/>
      <c r="B73" s="172">
        <f t="shared" si="43"/>
        <v>0</v>
      </c>
      <c r="C73" s="172">
        <f t="shared" si="44"/>
        <v>0</v>
      </c>
      <c r="D73" s="172">
        <f t="shared" si="45"/>
        <v>0</v>
      </c>
      <c r="E73" s="42"/>
      <c r="F73" s="42"/>
      <c r="G73" s="172">
        <f t="shared" si="46"/>
        <v>0</v>
      </c>
      <c r="H73" s="42"/>
      <c r="I73" s="42"/>
      <c r="J73" s="172">
        <f t="shared" si="47"/>
        <v>0</v>
      </c>
      <c r="K73" s="42"/>
      <c r="L73" s="42"/>
      <c r="M73" s="193">
        <f t="shared" si="48"/>
        <v>0</v>
      </c>
      <c r="N73" s="110"/>
      <c r="O73" s="42"/>
      <c r="P73" s="42"/>
      <c r="Q73" s="186">
        <f t="shared" si="49"/>
        <v>0</v>
      </c>
      <c r="R73" s="323"/>
      <c r="S73" s="432" t="str">
        <f t="shared" si="39"/>
        <v/>
      </c>
      <c r="T73" s="432" t="str">
        <f t="shared" si="40"/>
        <v/>
      </c>
    </row>
  </sheetData>
  <sheetProtection algorithmName="SHA-512" hashValue="YptL81h+CzU66QIzken/TY3ljZKaZI7sfkOuYoQdHxRr/ieoedMfcdIjx29GAWikqMBKto9qo94DCX69XWJ8eA==" saltValue="dYZw3A/2fT0CCYYEPik90g==" spinCount="100000" sheet="1" objects="1" scenarios="1" selectLockedCells="1"/>
  <mergeCells count="20">
    <mergeCell ref="A1:Q1"/>
    <mergeCell ref="A3:F3"/>
    <mergeCell ref="O41:O42"/>
    <mergeCell ref="P41:P42"/>
    <mergeCell ref="Q41:Q42"/>
    <mergeCell ref="A40:A42"/>
    <mergeCell ref="J4:Q4"/>
    <mergeCell ref="L39:M39"/>
    <mergeCell ref="P39:Q39"/>
    <mergeCell ref="B40:M40"/>
    <mergeCell ref="N40:Q40"/>
    <mergeCell ref="B41:D41"/>
    <mergeCell ref="E41:G41"/>
    <mergeCell ref="H41:J41"/>
    <mergeCell ref="K41:M41"/>
    <mergeCell ref="N41:N42"/>
    <mergeCell ref="A4:A5"/>
    <mergeCell ref="B4:I4"/>
    <mergeCell ref="A39:F39"/>
    <mergeCell ref="A2:C2"/>
  </mergeCells>
  <phoneticPr fontId="37" type="noConversion"/>
  <pageMargins left="0.82677165354330717" right="0.51181102362204722" top="0.55118110236220474" bottom="0.35433070866141736" header="0.43307086614173229" footer="0.51181102362204722"/>
  <pageSetup paperSize="9" scale="53" orientation="portrait" horizontalDpi="300" verticalDpi="300" r:id="rId1"/>
  <headerFooter alignWithMargins="0">
    <oddHeader>&amp;R&amp;F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1">
    <pageSetUpPr fitToPage="1"/>
  </sheetPr>
  <dimension ref="A1:IR106"/>
  <sheetViews>
    <sheetView showGridLines="0" zoomScale="85" zoomScaleNormal="85" workbookViewId="0">
      <selection activeCell="P84" sqref="P84"/>
    </sheetView>
  </sheetViews>
  <sheetFormatPr defaultColWidth="9.109375" defaultRowHeight="21" customHeight="1" x14ac:dyDescent="0.15"/>
  <cols>
    <col min="1" max="17" width="7.6640625" style="1" customWidth="1"/>
    <col min="18" max="18" width="3.21875" style="1" customWidth="1"/>
    <col min="19" max="19" width="5.21875" style="1" bestFit="1" customWidth="1"/>
    <col min="20" max="23" width="6.109375" style="1" bestFit="1" customWidth="1"/>
    <col min="24" max="26" width="8" style="1" bestFit="1" customWidth="1"/>
    <col min="27" max="27" width="7" style="1" bestFit="1" customWidth="1"/>
    <col min="28" max="252" width="9.109375" style="1"/>
  </cols>
  <sheetData>
    <row r="1" spans="1:27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</row>
    <row r="2" spans="1:27" ht="27" customHeight="1" x14ac:dyDescent="0.15">
      <c r="A2" s="549" t="s">
        <v>271</v>
      </c>
      <c r="B2" s="549"/>
      <c r="C2" s="549"/>
    </row>
    <row r="3" spans="1:27" ht="27" customHeight="1" thickBot="1" x14ac:dyDescent="0.2">
      <c r="A3" s="541" t="s">
        <v>31</v>
      </c>
      <c r="B3" s="541"/>
      <c r="C3" s="541"/>
      <c r="D3" s="541"/>
      <c r="E3" s="541"/>
      <c r="I3" s="542" t="s">
        <v>147</v>
      </c>
      <c r="J3" s="542"/>
      <c r="K3" s="542"/>
      <c r="S3" s="470" t="s">
        <v>353</v>
      </c>
    </row>
    <row r="4" spans="1:27" ht="35.25" customHeight="1" thickBot="1" x14ac:dyDescent="0.2">
      <c r="A4" s="57" t="s">
        <v>224</v>
      </c>
      <c r="B4" s="58" t="s">
        <v>242</v>
      </c>
      <c r="C4" s="58" t="s">
        <v>196</v>
      </c>
      <c r="D4" s="58" t="s">
        <v>78</v>
      </c>
      <c r="E4" s="58" t="s">
        <v>98</v>
      </c>
      <c r="F4" s="58" t="s">
        <v>109</v>
      </c>
      <c r="G4" s="58" t="s">
        <v>83</v>
      </c>
      <c r="H4" s="58" t="s">
        <v>106</v>
      </c>
      <c r="I4" s="58" t="s">
        <v>108</v>
      </c>
      <c r="J4" s="58" t="s">
        <v>85</v>
      </c>
      <c r="K4" s="115" t="s">
        <v>167</v>
      </c>
      <c r="S4" s="445" t="s">
        <v>196</v>
      </c>
      <c r="T4" s="445" t="s">
        <v>78</v>
      </c>
      <c r="U4" s="445" t="s">
        <v>98</v>
      </c>
      <c r="V4" s="445" t="s">
        <v>109</v>
      </c>
      <c r="W4" s="445" t="s">
        <v>83</v>
      </c>
      <c r="X4" s="445" t="s">
        <v>106</v>
      </c>
      <c r="Y4" s="445" t="s">
        <v>108</v>
      </c>
      <c r="Z4" s="445" t="s">
        <v>85</v>
      </c>
      <c r="AA4" s="447" t="s">
        <v>167</v>
      </c>
    </row>
    <row r="5" spans="1:27" ht="21" customHeight="1" thickTop="1" x14ac:dyDescent="0.15">
      <c r="A5" s="61" t="s">
        <v>243</v>
      </c>
      <c r="B5" s="62">
        <f t="shared" ref="B5:B19" si="0">SUM(C5:K5)</f>
        <v>0</v>
      </c>
      <c r="C5" s="62">
        <f t="shared" ref="C5:K5" si="1">SUM(C6:C35)</f>
        <v>0</v>
      </c>
      <c r="D5" s="62">
        <f t="shared" si="1"/>
        <v>0</v>
      </c>
      <c r="E5" s="62">
        <f t="shared" si="1"/>
        <v>0</v>
      </c>
      <c r="F5" s="62">
        <f t="shared" si="1"/>
        <v>0</v>
      </c>
      <c r="G5" s="62">
        <f t="shared" si="1"/>
        <v>0</v>
      </c>
      <c r="H5" s="62">
        <f t="shared" si="1"/>
        <v>0</v>
      </c>
      <c r="I5" s="62">
        <f t="shared" si="1"/>
        <v>0</v>
      </c>
      <c r="J5" s="62">
        <f t="shared" si="1"/>
        <v>0</v>
      </c>
      <c r="K5" s="63">
        <f t="shared" si="1"/>
        <v>0</v>
      </c>
      <c r="S5" s="432" t="str">
        <f t="shared" ref="S5:S35" si="2">IF((C5*1)&lt;=C39,"","오류")</f>
        <v/>
      </c>
      <c r="T5" s="432" t="str">
        <f t="shared" ref="T5:T35" si="3">IF((D5*10)&lt;=D39,"","오류")</f>
        <v/>
      </c>
      <c r="U5" s="432" t="str">
        <f t="shared" ref="U5:U35" si="4">IF((E5*20)&lt;=E39,"","오류")</f>
        <v/>
      </c>
      <c r="V5" s="432" t="str">
        <f t="shared" ref="V5:V35" si="5">IF((F5*30)&lt;=F39,"","오류")</f>
        <v/>
      </c>
      <c r="W5" s="432" t="str">
        <f t="shared" ref="W5:W35" si="6">IF((G5*50)&lt;=G39,"","오류")</f>
        <v/>
      </c>
      <c r="X5" s="432" t="str">
        <f t="shared" ref="X5:X35" si="7">IF((H5*100)&lt;=H39,"","오류")</f>
        <v/>
      </c>
      <c r="Y5" s="432" t="str">
        <f t="shared" ref="Y5:Y35" si="8">IF((I5*300)&lt;=I39,"","오류")</f>
        <v/>
      </c>
      <c r="Z5" s="432" t="str">
        <f t="shared" ref="Z5:Z35" si="9">IF((J5*500)&lt;=J39,"","오류")</f>
        <v/>
      </c>
      <c r="AA5" s="432" t="str">
        <f t="shared" ref="AA5:AA35" si="10">IF((K5*1000)&lt;=K39,"","오류")</f>
        <v/>
      </c>
    </row>
    <row r="6" spans="1:27" ht="21" customHeight="1" x14ac:dyDescent="0.15">
      <c r="A6" s="64" t="s">
        <v>395</v>
      </c>
      <c r="B6" s="65">
        <f t="shared" si="0"/>
        <v>0</v>
      </c>
      <c r="C6" s="312">
        <v>0</v>
      </c>
      <c r="D6" s="312">
        <v>0</v>
      </c>
      <c r="E6" s="312">
        <v>0</v>
      </c>
      <c r="F6" s="312">
        <v>0</v>
      </c>
      <c r="G6" s="312">
        <v>0</v>
      </c>
      <c r="H6" s="312">
        <v>0</v>
      </c>
      <c r="I6" s="312">
        <v>0</v>
      </c>
      <c r="J6" s="312">
        <v>0</v>
      </c>
      <c r="K6" s="314">
        <v>0</v>
      </c>
      <c r="S6" s="432" t="str">
        <f t="shared" si="2"/>
        <v/>
      </c>
      <c r="T6" s="432" t="str">
        <f t="shared" si="3"/>
        <v/>
      </c>
      <c r="U6" s="432" t="str">
        <f t="shared" si="4"/>
        <v/>
      </c>
      <c r="V6" s="432" t="str">
        <f t="shared" si="5"/>
        <v/>
      </c>
      <c r="W6" s="432" t="str">
        <f t="shared" si="6"/>
        <v/>
      </c>
      <c r="X6" s="432" t="str">
        <f t="shared" si="7"/>
        <v/>
      </c>
      <c r="Y6" s="432" t="str">
        <f t="shared" si="8"/>
        <v/>
      </c>
      <c r="Z6" s="432" t="str">
        <f t="shared" si="9"/>
        <v/>
      </c>
      <c r="AA6" s="432" t="str">
        <f t="shared" si="10"/>
        <v/>
      </c>
    </row>
    <row r="7" spans="1:27" ht="21" customHeight="1" x14ac:dyDescent="0.15">
      <c r="A7" s="64" t="s">
        <v>396</v>
      </c>
      <c r="B7" s="65">
        <f t="shared" si="0"/>
        <v>0</v>
      </c>
      <c r="C7" s="312">
        <v>0</v>
      </c>
      <c r="D7" s="312">
        <v>0</v>
      </c>
      <c r="E7" s="312">
        <v>0</v>
      </c>
      <c r="F7" s="312">
        <v>0</v>
      </c>
      <c r="G7" s="312">
        <v>0</v>
      </c>
      <c r="H7" s="312">
        <v>0</v>
      </c>
      <c r="I7" s="312">
        <v>0</v>
      </c>
      <c r="J7" s="312">
        <v>0</v>
      </c>
      <c r="K7" s="314">
        <v>0</v>
      </c>
      <c r="S7" s="432" t="str">
        <f t="shared" si="2"/>
        <v/>
      </c>
      <c r="T7" s="432" t="str">
        <f t="shared" si="3"/>
        <v/>
      </c>
      <c r="U7" s="432" t="str">
        <f t="shared" si="4"/>
        <v/>
      </c>
      <c r="V7" s="432" t="str">
        <f t="shared" si="5"/>
        <v/>
      </c>
      <c r="W7" s="432" t="str">
        <f t="shared" si="6"/>
        <v/>
      </c>
      <c r="X7" s="432" t="str">
        <f t="shared" si="7"/>
        <v/>
      </c>
      <c r="Y7" s="432" t="str">
        <f t="shared" si="8"/>
        <v/>
      </c>
      <c r="Z7" s="432" t="str">
        <f t="shared" si="9"/>
        <v/>
      </c>
      <c r="AA7" s="432" t="str">
        <f t="shared" si="10"/>
        <v/>
      </c>
    </row>
    <row r="8" spans="1:27" ht="21" customHeight="1" x14ac:dyDescent="0.15">
      <c r="A8" s="64" t="s">
        <v>397</v>
      </c>
      <c r="B8" s="65">
        <f t="shared" si="0"/>
        <v>0</v>
      </c>
      <c r="C8" s="312">
        <v>0</v>
      </c>
      <c r="D8" s="312">
        <v>0</v>
      </c>
      <c r="E8" s="312">
        <v>0</v>
      </c>
      <c r="F8" s="312">
        <v>0</v>
      </c>
      <c r="G8" s="312">
        <v>0</v>
      </c>
      <c r="H8" s="312">
        <v>0</v>
      </c>
      <c r="I8" s="312">
        <v>0</v>
      </c>
      <c r="J8" s="312">
        <v>0</v>
      </c>
      <c r="K8" s="314">
        <v>0</v>
      </c>
      <c r="S8" s="432" t="str">
        <f t="shared" si="2"/>
        <v/>
      </c>
      <c r="T8" s="432" t="str">
        <f t="shared" si="3"/>
        <v/>
      </c>
      <c r="U8" s="432" t="str">
        <f t="shared" si="4"/>
        <v/>
      </c>
      <c r="V8" s="432" t="str">
        <f t="shared" si="5"/>
        <v/>
      </c>
      <c r="W8" s="432" t="str">
        <f t="shared" si="6"/>
        <v/>
      </c>
      <c r="X8" s="432" t="str">
        <f t="shared" si="7"/>
        <v/>
      </c>
      <c r="Y8" s="432" t="str">
        <f t="shared" si="8"/>
        <v/>
      </c>
      <c r="Z8" s="432" t="str">
        <f t="shared" si="9"/>
        <v/>
      </c>
      <c r="AA8" s="432" t="str">
        <f t="shared" si="10"/>
        <v/>
      </c>
    </row>
    <row r="9" spans="1:27" ht="21" customHeight="1" x14ac:dyDescent="0.15">
      <c r="A9" s="64" t="s">
        <v>398</v>
      </c>
      <c r="B9" s="65">
        <f t="shared" si="0"/>
        <v>0</v>
      </c>
      <c r="C9" s="312">
        <v>0</v>
      </c>
      <c r="D9" s="312">
        <v>0</v>
      </c>
      <c r="E9" s="312">
        <v>0</v>
      </c>
      <c r="F9" s="312">
        <v>0</v>
      </c>
      <c r="G9" s="312">
        <v>0</v>
      </c>
      <c r="H9" s="312">
        <v>0</v>
      </c>
      <c r="I9" s="312">
        <v>0</v>
      </c>
      <c r="J9" s="312">
        <v>0</v>
      </c>
      <c r="K9" s="314">
        <v>0</v>
      </c>
      <c r="S9" s="432" t="str">
        <f t="shared" si="2"/>
        <v/>
      </c>
      <c r="T9" s="432" t="str">
        <f t="shared" si="3"/>
        <v/>
      </c>
      <c r="U9" s="432" t="str">
        <f t="shared" si="4"/>
        <v/>
      </c>
      <c r="V9" s="432" t="str">
        <f t="shared" si="5"/>
        <v/>
      </c>
      <c r="W9" s="432" t="str">
        <f t="shared" si="6"/>
        <v/>
      </c>
      <c r="X9" s="432" t="str">
        <f t="shared" si="7"/>
        <v/>
      </c>
      <c r="Y9" s="432" t="str">
        <f t="shared" si="8"/>
        <v/>
      </c>
      <c r="Z9" s="432" t="str">
        <f t="shared" si="9"/>
        <v/>
      </c>
      <c r="AA9" s="432" t="str">
        <f t="shared" si="10"/>
        <v/>
      </c>
    </row>
    <row r="10" spans="1:27" ht="21" customHeight="1" x14ac:dyDescent="0.15">
      <c r="A10" s="64" t="s">
        <v>399</v>
      </c>
      <c r="B10" s="65">
        <f t="shared" si="0"/>
        <v>0</v>
      </c>
      <c r="C10" s="312">
        <v>0</v>
      </c>
      <c r="D10" s="312">
        <v>0</v>
      </c>
      <c r="E10" s="312">
        <v>0</v>
      </c>
      <c r="F10" s="312">
        <v>0</v>
      </c>
      <c r="G10" s="312">
        <v>0</v>
      </c>
      <c r="H10" s="312">
        <v>0</v>
      </c>
      <c r="I10" s="312">
        <v>0</v>
      </c>
      <c r="J10" s="312">
        <v>0</v>
      </c>
      <c r="K10" s="314">
        <v>0</v>
      </c>
      <c r="S10" s="432" t="str">
        <f t="shared" si="2"/>
        <v/>
      </c>
      <c r="T10" s="432" t="str">
        <f t="shared" si="3"/>
        <v/>
      </c>
      <c r="U10" s="432" t="str">
        <f t="shared" si="4"/>
        <v/>
      </c>
      <c r="V10" s="432" t="str">
        <f t="shared" si="5"/>
        <v/>
      </c>
      <c r="W10" s="432" t="str">
        <f t="shared" si="6"/>
        <v/>
      </c>
      <c r="X10" s="432" t="str">
        <f t="shared" si="7"/>
        <v/>
      </c>
      <c r="Y10" s="432" t="str">
        <f t="shared" si="8"/>
        <v/>
      </c>
      <c r="Z10" s="432" t="str">
        <f t="shared" si="9"/>
        <v/>
      </c>
      <c r="AA10" s="432" t="str">
        <f t="shared" si="10"/>
        <v/>
      </c>
    </row>
    <row r="11" spans="1:27" ht="21" customHeight="1" x14ac:dyDescent="0.15">
      <c r="A11" s="64" t="s">
        <v>400</v>
      </c>
      <c r="B11" s="65">
        <f t="shared" si="0"/>
        <v>0</v>
      </c>
      <c r="C11" s="312">
        <v>0</v>
      </c>
      <c r="D11" s="312">
        <v>0</v>
      </c>
      <c r="E11" s="312">
        <v>0</v>
      </c>
      <c r="F11" s="312">
        <v>0</v>
      </c>
      <c r="G11" s="312">
        <v>0</v>
      </c>
      <c r="H11" s="312">
        <v>0</v>
      </c>
      <c r="I11" s="312">
        <v>0</v>
      </c>
      <c r="J11" s="312">
        <v>0</v>
      </c>
      <c r="K11" s="314">
        <v>0</v>
      </c>
      <c r="S11" s="432" t="str">
        <f t="shared" si="2"/>
        <v/>
      </c>
      <c r="T11" s="432" t="str">
        <f t="shared" si="3"/>
        <v/>
      </c>
      <c r="U11" s="432" t="str">
        <f t="shared" si="4"/>
        <v/>
      </c>
      <c r="V11" s="432" t="str">
        <f t="shared" si="5"/>
        <v/>
      </c>
      <c r="W11" s="432" t="str">
        <f t="shared" si="6"/>
        <v/>
      </c>
      <c r="X11" s="432" t="str">
        <f t="shared" si="7"/>
        <v/>
      </c>
      <c r="Y11" s="432" t="str">
        <f t="shared" si="8"/>
        <v/>
      </c>
      <c r="Z11" s="432" t="str">
        <f t="shared" si="9"/>
        <v/>
      </c>
      <c r="AA11" s="432" t="str">
        <f t="shared" si="10"/>
        <v/>
      </c>
    </row>
    <row r="12" spans="1:27" ht="21" customHeight="1" x14ac:dyDescent="0.15">
      <c r="A12" s="64" t="s">
        <v>401</v>
      </c>
      <c r="B12" s="65">
        <f t="shared" si="0"/>
        <v>0</v>
      </c>
      <c r="C12" s="312">
        <v>0</v>
      </c>
      <c r="D12" s="312">
        <v>0</v>
      </c>
      <c r="E12" s="312">
        <v>0</v>
      </c>
      <c r="F12" s="312">
        <v>0</v>
      </c>
      <c r="G12" s="312">
        <v>0</v>
      </c>
      <c r="H12" s="312">
        <v>0</v>
      </c>
      <c r="I12" s="312">
        <v>0</v>
      </c>
      <c r="J12" s="312">
        <v>0</v>
      </c>
      <c r="K12" s="314">
        <v>0</v>
      </c>
      <c r="S12" s="432" t="str">
        <f t="shared" si="2"/>
        <v/>
      </c>
      <c r="T12" s="432" t="str">
        <f t="shared" si="3"/>
        <v/>
      </c>
      <c r="U12" s="432" t="str">
        <f t="shared" si="4"/>
        <v/>
      </c>
      <c r="V12" s="432" t="str">
        <f t="shared" si="5"/>
        <v/>
      </c>
      <c r="W12" s="432" t="str">
        <f t="shared" si="6"/>
        <v/>
      </c>
      <c r="X12" s="432" t="str">
        <f t="shared" si="7"/>
        <v/>
      </c>
      <c r="Y12" s="432" t="str">
        <f t="shared" si="8"/>
        <v/>
      </c>
      <c r="Z12" s="432" t="str">
        <f t="shared" si="9"/>
        <v/>
      </c>
      <c r="AA12" s="432" t="str">
        <f t="shared" si="10"/>
        <v/>
      </c>
    </row>
    <row r="13" spans="1:27" ht="21" customHeight="1" x14ac:dyDescent="0.15">
      <c r="A13" s="64" t="s">
        <v>402</v>
      </c>
      <c r="B13" s="65">
        <f t="shared" si="0"/>
        <v>0</v>
      </c>
      <c r="C13" s="312">
        <v>0</v>
      </c>
      <c r="D13" s="312">
        <v>0</v>
      </c>
      <c r="E13" s="312">
        <v>0</v>
      </c>
      <c r="F13" s="312">
        <v>0</v>
      </c>
      <c r="G13" s="312">
        <v>0</v>
      </c>
      <c r="H13" s="312">
        <v>0</v>
      </c>
      <c r="I13" s="312">
        <v>0</v>
      </c>
      <c r="J13" s="312">
        <v>0</v>
      </c>
      <c r="K13" s="314">
        <v>0</v>
      </c>
      <c r="S13" s="432" t="str">
        <f t="shared" si="2"/>
        <v/>
      </c>
      <c r="T13" s="432" t="str">
        <f t="shared" si="3"/>
        <v/>
      </c>
      <c r="U13" s="432" t="str">
        <f t="shared" si="4"/>
        <v/>
      </c>
      <c r="V13" s="432" t="str">
        <f t="shared" si="5"/>
        <v/>
      </c>
      <c r="W13" s="432" t="str">
        <f t="shared" si="6"/>
        <v/>
      </c>
      <c r="X13" s="432" t="str">
        <f t="shared" si="7"/>
        <v/>
      </c>
      <c r="Y13" s="432" t="str">
        <f t="shared" si="8"/>
        <v/>
      </c>
      <c r="Z13" s="432" t="str">
        <f t="shared" si="9"/>
        <v/>
      </c>
      <c r="AA13" s="432" t="str">
        <f t="shared" si="10"/>
        <v/>
      </c>
    </row>
    <row r="14" spans="1:27" ht="21" customHeight="1" x14ac:dyDescent="0.15">
      <c r="A14" s="64" t="s">
        <v>403</v>
      </c>
      <c r="B14" s="65">
        <f t="shared" si="0"/>
        <v>0</v>
      </c>
      <c r="C14" s="312">
        <v>0</v>
      </c>
      <c r="D14" s="312">
        <v>0</v>
      </c>
      <c r="E14" s="312">
        <v>0</v>
      </c>
      <c r="F14" s="312">
        <v>0</v>
      </c>
      <c r="G14" s="312">
        <v>0</v>
      </c>
      <c r="H14" s="312">
        <v>0</v>
      </c>
      <c r="I14" s="312">
        <v>0</v>
      </c>
      <c r="J14" s="312">
        <v>0</v>
      </c>
      <c r="K14" s="314">
        <v>0</v>
      </c>
      <c r="S14" s="432" t="str">
        <f t="shared" si="2"/>
        <v/>
      </c>
      <c r="T14" s="432" t="str">
        <f t="shared" si="3"/>
        <v/>
      </c>
      <c r="U14" s="432" t="str">
        <f t="shared" si="4"/>
        <v/>
      </c>
      <c r="V14" s="432" t="str">
        <f t="shared" si="5"/>
        <v/>
      </c>
      <c r="W14" s="432" t="str">
        <f t="shared" si="6"/>
        <v/>
      </c>
      <c r="X14" s="432" t="str">
        <f t="shared" si="7"/>
        <v/>
      </c>
      <c r="Y14" s="432" t="str">
        <f t="shared" si="8"/>
        <v/>
      </c>
      <c r="Z14" s="432" t="str">
        <f t="shared" si="9"/>
        <v/>
      </c>
      <c r="AA14" s="432" t="str">
        <f t="shared" si="10"/>
        <v/>
      </c>
    </row>
    <row r="15" spans="1:27" ht="21" customHeight="1" x14ac:dyDescent="0.15">
      <c r="A15" s="64" t="s">
        <v>404</v>
      </c>
      <c r="B15" s="65">
        <f t="shared" si="0"/>
        <v>0</v>
      </c>
      <c r="C15" s="312">
        <v>0</v>
      </c>
      <c r="D15" s="312">
        <v>0</v>
      </c>
      <c r="E15" s="312">
        <v>0</v>
      </c>
      <c r="F15" s="312">
        <v>0</v>
      </c>
      <c r="G15" s="312">
        <v>0</v>
      </c>
      <c r="H15" s="312">
        <v>0</v>
      </c>
      <c r="I15" s="312">
        <v>0</v>
      </c>
      <c r="J15" s="312">
        <v>0</v>
      </c>
      <c r="K15" s="314">
        <v>0</v>
      </c>
      <c r="S15" s="432" t="str">
        <f t="shared" si="2"/>
        <v/>
      </c>
      <c r="T15" s="432" t="str">
        <f t="shared" si="3"/>
        <v/>
      </c>
      <c r="U15" s="432" t="str">
        <f t="shared" si="4"/>
        <v/>
      </c>
      <c r="V15" s="432" t="str">
        <f t="shared" si="5"/>
        <v/>
      </c>
      <c r="W15" s="432" t="str">
        <f t="shared" si="6"/>
        <v/>
      </c>
      <c r="X15" s="432" t="str">
        <f t="shared" si="7"/>
        <v/>
      </c>
      <c r="Y15" s="432" t="str">
        <f t="shared" si="8"/>
        <v/>
      </c>
      <c r="Z15" s="432" t="str">
        <f t="shared" si="9"/>
        <v/>
      </c>
      <c r="AA15" s="432" t="str">
        <f t="shared" si="10"/>
        <v/>
      </c>
    </row>
    <row r="16" spans="1:27" ht="21" customHeight="1" x14ac:dyDescent="0.15">
      <c r="A16" s="64" t="s">
        <v>405</v>
      </c>
      <c r="B16" s="65">
        <f t="shared" si="0"/>
        <v>0</v>
      </c>
      <c r="C16" s="312">
        <v>0</v>
      </c>
      <c r="D16" s="312">
        <v>0</v>
      </c>
      <c r="E16" s="312">
        <v>0</v>
      </c>
      <c r="F16" s="312">
        <v>0</v>
      </c>
      <c r="G16" s="312">
        <v>0</v>
      </c>
      <c r="H16" s="312">
        <v>0</v>
      </c>
      <c r="I16" s="312">
        <v>0</v>
      </c>
      <c r="J16" s="312">
        <v>0</v>
      </c>
      <c r="K16" s="314">
        <v>0</v>
      </c>
      <c r="S16" s="432" t="str">
        <f t="shared" si="2"/>
        <v/>
      </c>
      <c r="T16" s="432" t="str">
        <f t="shared" si="3"/>
        <v/>
      </c>
      <c r="U16" s="432" t="str">
        <f t="shared" si="4"/>
        <v/>
      </c>
      <c r="V16" s="432" t="str">
        <f t="shared" si="5"/>
        <v/>
      </c>
      <c r="W16" s="432" t="str">
        <f t="shared" si="6"/>
        <v/>
      </c>
      <c r="X16" s="432" t="str">
        <f t="shared" si="7"/>
        <v/>
      </c>
      <c r="Y16" s="432" t="str">
        <f t="shared" si="8"/>
        <v/>
      </c>
      <c r="Z16" s="432" t="str">
        <f t="shared" si="9"/>
        <v/>
      </c>
      <c r="AA16" s="432" t="str">
        <f t="shared" si="10"/>
        <v/>
      </c>
    </row>
    <row r="17" spans="1:27" ht="21" customHeight="1" x14ac:dyDescent="0.15">
      <c r="A17" s="155"/>
      <c r="B17" s="65">
        <f t="shared" si="0"/>
        <v>0</v>
      </c>
      <c r="C17" s="313"/>
      <c r="D17" s="313"/>
      <c r="E17" s="313"/>
      <c r="F17" s="313"/>
      <c r="G17" s="313"/>
      <c r="H17" s="313"/>
      <c r="I17" s="313"/>
      <c r="J17" s="52"/>
      <c r="K17" s="54"/>
      <c r="S17" s="432" t="str">
        <f t="shared" si="2"/>
        <v/>
      </c>
      <c r="T17" s="432" t="str">
        <f t="shared" si="3"/>
        <v/>
      </c>
      <c r="U17" s="432" t="str">
        <f t="shared" si="4"/>
        <v/>
      </c>
      <c r="V17" s="432" t="str">
        <f t="shared" si="5"/>
        <v/>
      </c>
      <c r="W17" s="432" t="str">
        <f t="shared" si="6"/>
        <v/>
      </c>
      <c r="X17" s="432" t="str">
        <f t="shared" si="7"/>
        <v/>
      </c>
      <c r="Y17" s="432" t="str">
        <f t="shared" si="8"/>
        <v/>
      </c>
      <c r="Z17" s="432" t="str">
        <f t="shared" si="9"/>
        <v/>
      </c>
      <c r="AA17" s="432" t="str">
        <f t="shared" si="10"/>
        <v/>
      </c>
    </row>
    <row r="18" spans="1:27" ht="21" customHeight="1" x14ac:dyDescent="0.15">
      <c r="A18" s="155"/>
      <c r="B18" s="65">
        <f t="shared" si="0"/>
        <v>0</v>
      </c>
      <c r="C18" s="313"/>
      <c r="D18" s="313"/>
      <c r="E18" s="313"/>
      <c r="F18" s="313"/>
      <c r="G18" s="313"/>
      <c r="H18" s="313"/>
      <c r="I18" s="313"/>
      <c r="J18" s="52"/>
      <c r="K18" s="54"/>
      <c r="S18" s="432" t="str">
        <f t="shared" si="2"/>
        <v/>
      </c>
      <c r="T18" s="432" t="str">
        <f t="shared" si="3"/>
        <v/>
      </c>
      <c r="U18" s="432" t="str">
        <f t="shared" si="4"/>
        <v/>
      </c>
      <c r="V18" s="432" t="str">
        <f t="shared" si="5"/>
        <v/>
      </c>
      <c r="W18" s="432" t="str">
        <f t="shared" si="6"/>
        <v/>
      </c>
      <c r="X18" s="432" t="str">
        <f t="shared" si="7"/>
        <v/>
      </c>
      <c r="Y18" s="432" t="str">
        <f t="shared" si="8"/>
        <v/>
      </c>
      <c r="Z18" s="432" t="str">
        <f t="shared" si="9"/>
        <v/>
      </c>
      <c r="AA18" s="432" t="str">
        <f t="shared" si="10"/>
        <v/>
      </c>
    </row>
    <row r="19" spans="1:27" ht="21" customHeight="1" x14ac:dyDescent="0.15">
      <c r="A19" s="155"/>
      <c r="B19" s="65">
        <f t="shared" si="0"/>
        <v>0</v>
      </c>
      <c r="C19" s="313"/>
      <c r="D19" s="313"/>
      <c r="E19" s="313"/>
      <c r="F19" s="313"/>
      <c r="G19" s="313"/>
      <c r="H19" s="313"/>
      <c r="I19" s="313"/>
      <c r="J19" s="52"/>
      <c r="K19" s="54"/>
      <c r="S19" s="432" t="str">
        <f t="shared" si="2"/>
        <v/>
      </c>
      <c r="T19" s="432" t="str">
        <f t="shared" si="3"/>
        <v/>
      </c>
      <c r="U19" s="432" t="str">
        <f t="shared" si="4"/>
        <v/>
      </c>
      <c r="V19" s="432" t="str">
        <f t="shared" si="5"/>
        <v/>
      </c>
      <c r="W19" s="432" t="str">
        <f t="shared" si="6"/>
        <v/>
      </c>
      <c r="X19" s="432" t="str">
        <f t="shared" si="7"/>
        <v/>
      </c>
      <c r="Y19" s="432" t="str">
        <f t="shared" si="8"/>
        <v/>
      </c>
      <c r="Z19" s="432" t="str">
        <f t="shared" si="9"/>
        <v/>
      </c>
      <c r="AA19" s="432" t="str">
        <f t="shared" si="10"/>
        <v/>
      </c>
    </row>
    <row r="20" spans="1:27" ht="21" customHeight="1" x14ac:dyDescent="0.15">
      <c r="A20" s="155"/>
      <c r="B20" s="65">
        <f t="shared" ref="B20:B35" si="11">SUM(C20:K20)</f>
        <v>0</v>
      </c>
      <c r="C20" s="313"/>
      <c r="D20" s="313"/>
      <c r="E20" s="313"/>
      <c r="F20" s="313"/>
      <c r="G20" s="313"/>
      <c r="H20" s="313"/>
      <c r="I20" s="313"/>
      <c r="J20" s="52"/>
      <c r="K20" s="54"/>
      <c r="S20" s="432" t="str">
        <f t="shared" si="2"/>
        <v/>
      </c>
      <c r="T20" s="432" t="str">
        <f t="shared" si="3"/>
        <v/>
      </c>
      <c r="U20" s="432" t="str">
        <f t="shared" si="4"/>
        <v/>
      </c>
      <c r="V20" s="432" t="str">
        <f t="shared" si="5"/>
        <v/>
      </c>
      <c r="W20" s="432" t="str">
        <f t="shared" si="6"/>
        <v/>
      </c>
      <c r="X20" s="432" t="str">
        <f t="shared" si="7"/>
        <v/>
      </c>
      <c r="Y20" s="432" t="str">
        <f t="shared" si="8"/>
        <v/>
      </c>
      <c r="Z20" s="432" t="str">
        <f t="shared" si="9"/>
        <v/>
      </c>
      <c r="AA20" s="432" t="str">
        <f t="shared" si="10"/>
        <v/>
      </c>
    </row>
    <row r="21" spans="1:27" ht="21" customHeight="1" x14ac:dyDescent="0.15">
      <c r="A21" s="155"/>
      <c r="B21" s="65">
        <f t="shared" si="11"/>
        <v>0</v>
      </c>
      <c r="C21" s="313"/>
      <c r="D21" s="313"/>
      <c r="E21" s="313"/>
      <c r="F21" s="313"/>
      <c r="G21" s="313"/>
      <c r="H21" s="313"/>
      <c r="I21" s="313"/>
      <c r="J21" s="52"/>
      <c r="K21" s="54"/>
      <c r="S21" s="432" t="str">
        <f t="shared" si="2"/>
        <v/>
      </c>
      <c r="T21" s="432" t="str">
        <f t="shared" si="3"/>
        <v/>
      </c>
      <c r="U21" s="432" t="str">
        <f t="shared" si="4"/>
        <v/>
      </c>
      <c r="V21" s="432" t="str">
        <f t="shared" si="5"/>
        <v/>
      </c>
      <c r="W21" s="432" t="str">
        <f t="shared" si="6"/>
        <v/>
      </c>
      <c r="X21" s="432" t="str">
        <f t="shared" si="7"/>
        <v/>
      </c>
      <c r="Y21" s="432" t="str">
        <f t="shared" si="8"/>
        <v/>
      </c>
      <c r="Z21" s="432" t="str">
        <f t="shared" si="9"/>
        <v/>
      </c>
      <c r="AA21" s="432" t="str">
        <f t="shared" si="10"/>
        <v/>
      </c>
    </row>
    <row r="22" spans="1:27" ht="21" customHeight="1" x14ac:dyDescent="0.15">
      <c r="A22" s="155"/>
      <c r="B22" s="65">
        <f t="shared" si="11"/>
        <v>0</v>
      </c>
      <c r="C22" s="313"/>
      <c r="D22" s="313"/>
      <c r="E22" s="313"/>
      <c r="F22" s="313"/>
      <c r="G22" s="313"/>
      <c r="H22" s="313"/>
      <c r="I22" s="313"/>
      <c r="J22" s="52"/>
      <c r="K22" s="54"/>
      <c r="S22" s="432" t="str">
        <f t="shared" si="2"/>
        <v/>
      </c>
      <c r="T22" s="432" t="str">
        <f t="shared" si="3"/>
        <v/>
      </c>
      <c r="U22" s="432" t="str">
        <f t="shared" si="4"/>
        <v/>
      </c>
      <c r="V22" s="432" t="str">
        <f t="shared" si="5"/>
        <v/>
      </c>
      <c r="W22" s="432" t="str">
        <f t="shared" si="6"/>
        <v/>
      </c>
      <c r="X22" s="432" t="str">
        <f t="shared" si="7"/>
        <v/>
      </c>
      <c r="Y22" s="432" t="str">
        <f t="shared" si="8"/>
        <v/>
      </c>
      <c r="Z22" s="432" t="str">
        <f t="shared" si="9"/>
        <v/>
      </c>
      <c r="AA22" s="432" t="str">
        <f t="shared" si="10"/>
        <v/>
      </c>
    </row>
    <row r="23" spans="1:27" ht="21" customHeight="1" x14ac:dyDescent="0.15">
      <c r="A23" s="155"/>
      <c r="B23" s="65">
        <f t="shared" si="11"/>
        <v>0</v>
      </c>
      <c r="C23" s="313"/>
      <c r="D23" s="313"/>
      <c r="E23" s="313"/>
      <c r="F23" s="313"/>
      <c r="G23" s="313"/>
      <c r="H23" s="313"/>
      <c r="I23" s="313"/>
      <c r="J23" s="52"/>
      <c r="K23" s="54"/>
      <c r="S23" s="432" t="str">
        <f t="shared" si="2"/>
        <v/>
      </c>
      <c r="T23" s="432" t="str">
        <f t="shared" si="3"/>
        <v/>
      </c>
      <c r="U23" s="432" t="str">
        <f t="shared" si="4"/>
        <v/>
      </c>
      <c r="V23" s="432" t="str">
        <f t="shared" si="5"/>
        <v/>
      </c>
      <c r="W23" s="432" t="str">
        <f t="shared" si="6"/>
        <v/>
      </c>
      <c r="X23" s="432" t="str">
        <f t="shared" si="7"/>
        <v/>
      </c>
      <c r="Y23" s="432" t="str">
        <f t="shared" si="8"/>
        <v/>
      </c>
      <c r="Z23" s="432" t="str">
        <f t="shared" si="9"/>
        <v/>
      </c>
      <c r="AA23" s="432" t="str">
        <f t="shared" si="10"/>
        <v/>
      </c>
    </row>
    <row r="24" spans="1:27" ht="21" customHeight="1" x14ac:dyDescent="0.15">
      <c r="A24" s="155"/>
      <c r="B24" s="65">
        <f t="shared" si="11"/>
        <v>0</v>
      </c>
      <c r="C24" s="313"/>
      <c r="D24" s="313"/>
      <c r="E24" s="313"/>
      <c r="F24" s="313"/>
      <c r="G24" s="313"/>
      <c r="H24" s="313"/>
      <c r="I24" s="313"/>
      <c r="J24" s="52"/>
      <c r="K24" s="54"/>
      <c r="S24" s="432" t="str">
        <f t="shared" si="2"/>
        <v/>
      </c>
      <c r="T24" s="432" t="str">
        <f t="shared" si="3"/>
        <v/>
      </c>
      <c r="U24" s="432" t="str">
        <f t="shared" si="4"/>
        <v/>
      </c>
      <c r="V24" s="432" t="str">
        <f t="shared" si="5"/>
        <v/>
      </c>
      <c r="W24" s="432" t="str">
        <f t="shared" si="6"/>
        <v/>
      </c>
      <c r="X24" s="432" t="str">
        <f t="shared" si="7"/>
        <v/>
      </c>
      <c r="Y24" s="432" t="str">
        <f t="shared" si="8"/>
        <v/>
      </c>
      <c r="Z24" s="432" t="str">
        <f t="shared" si="9"/>
        <v/>
      </c>
      <c r="AA24" s="432" t="str">
        <f t="shared" si="10"/>
        <v/>
      </c>
    </row>
    <row r="25" spans="1:27" ht="21" customHeight="1" x14ac:dyDescent="0.15">
      <c r="A25" s="155"/>
      <c r="B25" s="65">
        <f t="shared" si="11"/>
        <v>0</v>
      </c>
      <c r="C25" s="313"/>
      <c r="D25" s="313"/>
      <c r="E25" s="313"/>
      <c r="F25" s="313"/>
      <c r="G25" s="313"/>
      <c r="H25" s="313"/>
      <c r="I25" s="313"/>
      <c r="J25" s="52"/>
      <c r="K25" s="54"/>
      <c r="S25" s="432" t="str">
        <f t="shared" si="2"/>
        <v/>
      </c>
      <c r="T25" s="432" t="str">
        <f t="shared" si="3"/>
        <v/>
      </c>
      <c r="U25" s="432" t="str">
        <f t="shared" si="4"/>
        <v/>
      </c>
      <c r="V25" s="432" t="str">
        <f t="shared" si="5"/>
        <v/>
      </c>
      <c r="W25" s="432" t="str">
        <f t="shared" si="6"/>
        <v/>
      </c>
      <c r="X25" s="432" t="str">
        <f t="shared" si="7"/>
        <v/>
      </c>
      <c r="Y25" s="432" t="str">
        <f t="shared" si="8"/>
        <v/>
      </c>
      <c r="Z25" s="432" t="str">
        <f t="shared" si="9"/>
        <v/>
      </c>
      <c r="AA25" s="432" t="str">
        <f t="shared" si="10"/>
        <v/>
      </c>
    </row>
    <row r="26" spans="1:27" ht="21" customHeight="1" x14ac:dyDescent="0.15">
      <c r="A26" s="155"/>
      <c r="B26" s="65">
        <f t="shared" si="11"/>
        <v>0</v>
      </c>
      <c r="C26" s="313"/>
      <c r="D26" s="313"/>
      <c r="E26" s="313"/>
      <c r="F26" s="313"/>
      <c r="G26" s="313"/>
      <c r="H26" s="313"/>
      <c r="I26" s="313"/>
      <c r="J26" s="52"/>
      <c r="K26" s="54"/>
      <c r="S26" s="432" t="str">
        <f t="shared" si="2"/>
        <v/>
      </c>
      <c r="T26" s="432" t="str">
        <f t="shared" si="3"/>
        <v/>
      </c>
      <c r="U26" s="432" t="str">
        <f t="shared" si="4"/>
        <v/>
      </c>
      <c r="V26" s="432" t="str">
        <f t="shared" si="5"/>
        <v/>
      </c>
      <c r="W26" s="432" t="str">
        <f t="shared" si="6"/>
        <v/>
      </c>
      <c r="X26" s="432" t="str">
        <f t="shared" si="7"/>
        <v/>
      </c>
      <c r="Y26" s="432" t="str">
        <f t="shared" si="8"/>
        <v/>
      </c>
      <c r="Z26" s="432" t="str">
        <f t="shared" si="9"/>
        <v/>
      </c>
      <c r="AA26" s="432" t="str">
        <f t="shared" si="10"/>
        <v/>
      </c>
    </row>
    <row r="27" spans="1:27" ht="21" customHeight="1" x14ac:dyDescent="0.15">
      <c r="A27" s="155"/>
      <c r="B27" s="65">
        <f t="shared" si="11"/>
        <v>0</v>
      </c>
      <c r="C27" s="313"/>
      <c r="D27" s="313"/>
      <c r="E27" s="313"/>
      <c r="F27" s="313"/>
      <c r="G27" s="313"/>
      <c r="H27" s="313"/>
      <c r="I27" s="313"/>
      <c r="J27" s="52"/>
      <c r="K27" s="54"/>
      <c r="S27" s="432" t="str">
        <f t="shared" si="2"/>
        <v/>
      </c>
      <c r="T27" s="432" t="str">
        <f t="shared" si="3"/>
        <v/>
      </c>
      <c r="U27" s="432" t="str">
        <f t="shared" si="4"/>
        <v/>
      </c>
      <c r="V27" s="432" t="str">
        <f t="shared" si="5"/>
        <v/>
      </c>
      <c r="W27" s="432" t="str">
        <f t="shared" si="6"/>
        <v/>
      </c>
      <c r="X27" s="432" t="str">
        <f t="shared" si="7"/>
        <v/>
      </c>
      <c r="Y27" s="432" t="str">
        <f t="shared" si="8"/>
        <v/>
      </c>
      <c r="Z27" s="432" t="str">
        <f t="shared" si="9"/>
        <v/>
      </c>
      <c r="AA27" s="432" t="str">
        <f t="shared" si="10"/>
        <v/>
      </c>
    </row>
    <row r="28" spans="1:27" ht="21" customHeight="1" x14ac:dyDescent="0.15">
      <c r="A28" s="155"/>
      <c r="B28" s="65">
        <f t="shared" si="11"/>
        <v>0</v>
      </c>
      <c r="C28" s="313"/>
      <c r="D28" s="313"/>
      <c r="E28" s="313"/>
      <c r="F28" s="313"/>
      <c r="G28" s="313"/>
      <c r="H28" s="313"/>
      <c r="I28" s="313"/>
      <c r="J28" s="52"/>
      <c r="K28" s="54"/>
      <c r="S28" s="432" t="str">
        <f t="shared" si="2"/>
        <v/>
      </c>
      <c r="T28" s="432" t="str">
        <f t="shared" si="3"/>
        <v/>
      </c>
      <c r="U28" s="432" t="str">
        <f t="shared" si="4"/>
        <v/>
      </c>
      <c r="V28" s="432" t="str">
        <f t="shared" si="5"/>
        <v/>
      </c>
      <c r="W28" s="432" t="str">
        <f t="shared" si="6"/>
        <v/>
      </c>
      <c r="X28" s="432" t="str">
        <f t="shared" si="7"/>
        <v/>
      </c>
      <c r="Y28" s="432" t="str">
        <f t="shared" si="8"/>
        <v/>
      </c>
      <c r="Z28" s="432" t="str">
        <f t="shared" si="9"/>
        <v/>
      </c>
      <c r="AA28" s="432" t="str">
        <f t="shared" si="10"/>
        <v/>
      </c>
    </row>
    <row r="29" spans="1:27" ht="21" customHeight="1" x14ac:dyDescent="0.15">
      <c r="A29" s="155"/>
      <c r="B29" s="65">
        <f t="shared" si="11"/>
        <v>0</v>
      </c>
      <c r="C29" s="313"/>
      <c r="D29" s="313"/>
      <c r="E29" s="313"/>
      <c r="F29" s="313"/>
      <c r="G29" s="313"/>
      <c r="H29" s="313"/>
      <c r="I29" s="313"/>
      <c r="J29" s="52"/>
      <c r="K29" s="54"/>
      <c r="S29" s="432" t="str">
        <f t="shared" si="2"/>
        <v/>
      </c>
      <c r="T29" s="432" t="str">
        <f t="shared" si="3"/>
        <v/>
      </c>
      <c r="U29" s="432" t="str">
        <f t="shared" si="4"/>
        <v/>
      </c>
      <c r="V29" s="432" t="str">
        <f t="shared" si="5"/>
        <v/>
      </c>
      <c r="W29" s="432" t="str">
        <f t="shared" si="6"/>
        <v/>
      </c>
      <c r="X29" s="432" t="str">
        <f t="shared" si="7"/>
        <v/>
      </c>
      <c r="Y29" s="432" t="str">
        <f t="shared" si="8"/>
        <v/>
      </c>
      <c r="Z29" s="432" t="str">
        <f t="shared" si="9"/>
        <v/>
      </c>
      <c r="AA29" s="432" t="str">
        <f t="shared" si="10"/>
        <v/>
      </c>
    </row>
    <row r="30" spans="1:27" ht="21" customHeight="1" x14ac:dyDescent="0.15">
      <c r="A30" s="155"/>
      <c r="B30" s="65">
        <f t="shared" si="11"/>
        <v>0</v>
      </c>
      <c r="C30" s="313"/>
      <c r="D30" s="313"/>
      <c r="E30" s="313"/>
      <c r="F30" s="313"/>
      <c r="G30" s="313"/>
      <c r="H30" s="313"/>
      <c r="I30" s="313"/>
      <c r="J30" s="52"/>
      <c r="K30" s="54"/>
      <c r="S30" s="432" t="str">
        <f t="shared" si="2"/>
        <v/>
      </c>
      <c r="T30" s="432" t="str">
        <f t="shared" si="3"/>
        <v/>
      </c>
      <c r="U30" s="432" t="str">
        <f t="shared" si="4"/>
        <v/>
      </c>
      <c r="V30" s="432" t="str">
        <f t="shared" si="5"/>
        <v/>
      </c>
      <c r="W30" s="432" t="str">
        <f t="shared" si="6"/>
        <v/>
      </c>
      <c r="X30" s="432" t="str">
        <f t="shared" si="7"/>
        <v/>
      </c>
      <c r="Y30" s="432" t="str">
        <f t="shared" si="8"/>
        <v/>
      </c>
      <c r="Z30" s="432" t="str">
        <f t="shared" si="9"/>
        <v/>
      </c>
      <c r="AA30" s="432" t="str">
        <f t="shared" si="10"/>
        <v/>
      </c>
    </row>
    <row r="31" spans="1:27" ht="21" customHeight="1" x14ac:dyDescent="0.15">
      <c r="A31" s="155"/>
      <c r="B31" s="65">
        <f t="shared" si="11"/>
        <v>0</v>
      </c>
      <c r="C31" s="313"/>
      <c r="D31" s="313"/>
      <c r="E31" s="313"/>
      <c r="F31" s="313"/>
      <c r="G31" s="313"/>
      <c r="H31" s="313"/>
      <c r="I31" s="313"/>
      <c r="J31" s="52"/>
      <c r="K31" s="54"/>
      <c r="S31" s="432" t="str">
        <f t="shared" si="2"/>
        <v/>
      </c>
      <c r="T31" s="432" t="str">
        <f t="shared" si="3"/>
        <v/>
      </c>
      <c r="U31" s="432" t="str">
        <f t="shared" si="4"/>
        <v/>
      </c>
      <c r="V31" s="432" t="str">
        <f t="shared" si="5"/>
        <v/>
      </c>
      <c r="W31" s="432" t="str">
        <f t="shared" si="6"/>
        <v/>
      </c>
      <c r="X31" s="432" t="str">
        <f t="shared" si="7"/>
        <v/>
      </c>
      <c r="Y31" s="432" t="str">
        <f t="shared" si="8"/>
        <v/>
      </c>
      <c r="Z31" s="432" t="str">
        <f t="shared" si="9"/>
        <v/>
      </c>
      <c r="AA31" s="432" t="str">
        <f t="shared" si="10"/>
        <v/>
      </c>
    </row>
    <row r="32" spans="1:27" ht="21" customHeight="1" x14ac:dyDescent="0.15">
      <c r="A32" s="155"/>
      <c r="B32" s="65">
        <f t="shared" si="11"/>
        <v>0</v>
      </c>
      <c r="C32" s="313"/>
      <c r="D32" s="313"/>
      <c r="E32" s="313"/>
      <c r="F32" s="313"/>
      <c r="G32" s="313"/>
      <c r="H32" s="313"/>
      <c r="I32" s="313"/>
      <c r="J32" s="52"/>
      <c r="K32" s="54"/>
      <c r="S32" s="432" t="str">
        <f t="shared" si="2"/>
        <v/>
      </c>
      <c r="T32" s="432" t="str">
        <f t="shared" si="3"/>
        <v/>
      </c>
      <c r="U32" s="432" t="str">
        <f t="shared" si="4"/>
        <v/>
      </c>
      <c r="V32" s="432" t="str">
        <f t="shared" si="5"/>
        <v/>
      </c>
      <c r="W32" s="432" t="str">
        <f t="shared" si="6"/>
        <v/>
      </c>
      <c r="X32" s="432" t="str">
        <f t="shared" si="7"/>
        <v/>
      </c>
      <c r="Y32" s="432" t="str">
        <f t="shared" si="8"/>
        <v/>
      </c>
      <c r="Z32" s="432" t="str">
        <f t="shared" si="9"/>
        <v/>
      </c>
      <c r="AA32" s="432" t="str">
        <f t="shared" si="10"/>
        <v/>
      </c>
    </row>
    <row r="33" spans="1:27" ht="21" customHeight="1" x14ac:dyDescent="0.15">
      <c r="A33" s="155"/>
      <c r="B33" s="65">
        <f t="shared" si="11"/>
        <v>0</v>
      </c>
      <c r="C33" s="313"/>
      <c r="D33" s="313"/>
      <c r="E33" s="313"/>
      <c r="F33" s="313"/>
      <c r="G33" s="313"/>
      <c r="H33" s="313"/>
      <c r="I33" s="313"/>
      <c r="J33" s="52"/>
      <c r="K33" s="54"/>
      <c r="S33" s="432" t="str">
        <f t="shared" si="2"/>
        <v/>
      </c>
      <c r="T33" s="432" t="str">
        <f t="shared" si="3"/>
        <v/>
      </c>
      <c r="U33" s="432" t="str">
        <f t="shared" si="4"/>
        <v/>
      </c>
      <c r="V33" s="432" t="str">
        <f t="shared" si="5"/>
        <v/>
      </c>
      <c r="W33" s="432" t="str">
        <f t="shared" si="6"/>
        <v/>
      </c>
      <c r="X33" s="432" t="str">
        <f t="shared" si="7"/>
        <v/>
      </c>
      <c r="Y33" s="432" t="str">
        <f t="shared" si="8"/>
        <v/>
      </c>
      <c r="Z33" s="432" t="str">
        <f t="shared" si="9"/>
        <v/>
      </c>
      <c r="AA33" s="432" t="str">
        <f t="shared" si="10"/>
        <v/>
      </c>
    </row>
    <row r="34" spans="1:27" ht="21" customHeight="1" x14ac:dyDescent="0.15">
      <c r="A34" s="155"/>
      <c r="B34" s="65">
        <f t="shared" si="11"/>
        <v>0</v>
      </c>
      <c r="C34" s="313"/>
      <c r="D34" s="313"/>
      <c r="E34" s="313"/>
      <c r="F34" s="313"/>
      <c r="G34" s="313"/>
      <c r="H34" s="313"/>
      <c r="I34" s="313"/>
      <c r="J34" s="52"/>
      <c r="K34" s="54"/>
      <c r="S34" s="432" t="str">
        <f t="shared" si="2"/>
        <v/>
      </c>
      <c r="T34" s="432" t="str">
        <f t="shared" si="3"/>
        <v/>
      </c>
      <c r="U34" s="432" t="str">
        <f t="shared" si="4"/>
        <v/>
      </c>
      <c r="V34" s="432" t="str">
        <f t="shared" si="5"/>
        <v/>
      </c>
      <c r="W34" s="432" t="str">
        <f t="shared" si="6"/>
        <v/>
      </c>
      <c r="X34" s="432" t="str">
        <f t="shared" si="7"/>
        <v/>
      </c>
      <c r="Y34" s="432" t="str">
        <f t="shared" si="8"/>
        <v/>
      </c>
      <c r="Z34" s="432" t="str">
        <f t="shared" si="9"/>
        <v/>
      </c>
      <c r="AA34" s="432" t="str">
        <f t="shared" si="10"/>
        <v/>
      </c>
    </row>
    <row r="35" spans="1:27" ht="21" customHeight="1" thickBot="1" x14ac:dyDescent="0.2">
      <c r="A35" s="156"/>
      <c r="B35" s="172">
        <f t="shared" si="11"/>
        <v>0</v>
      </c>
      <c r="C35" s="42"/>
      <c r="D35" s="42"/>
      <c r="E35" s="42"/>
      <c r="F35" s="42"/>
      <c r="G35" s="42"/>
      <c r="H35" s="42"/>
      <c r="I35" s="42"/>
      <c r="J35" s="56"/>
      <c r="K35" s="51"/>
      <c r="S35" s="432" t="str">
        <f t="shared" si="2"/>
        <v/>
      </c>
      <c r="T35" s="432" t="str">
        <f t="shared" si="3"/>
        <v/>
      </c>
      <c r="U35" s="432" t="str">
        <f t="shared" si="4"/>
        <v/>
      </c>
      <c r="V35" s="432" t="str">
        <f t="shared" si="5"/>
        <v/>
      </c>
      <c r="W35" s="432" t="str">
        <f t="shared" si="6"/>
        <v/>
      </c>
      <c r="X35" s="432" t="str">
        <f t="shared" si="7"/>
        <v/>
      </c>
      <c r="Y35" s="432" t="str">
        <f t="shared" si="8"/>
        <v/>
      </c>
      <c r="Z35" s="432" t="str">
        <f t="shared" si="9"/>
        <v/>
      </c>
      <c r="AA35" s="432" t="str">
        <f t="shared" si="10"/>
        <v/>
      </c>
    </row>
    <row r="36" spans="1:27" ht="21" customHeight="1" x14ac:dyDescent="0.15">
      <c r="A36" s="547"/>
      <c r="B36" s="547"/>
      <c r="C36" s="547"/>
      <c r="D36" s="547"/>
      <c r="E36" s="547"/>
      <c r="F36" s="547"/>
      <c r="G36" s="547"/>
      <c r="H36" s="547"/>
      <c r="I36" s="547"/>
      <c r="J36" s="547"/>
      <c r="K36" s="547"/>
    </row>
    <row r="37" spans="1:27" ht="27" customHeight="1" thickBot="1" x14ac:dyDescent="0.2">
      <c r="A37" s="541" t="s">
        <v>32</v>
      </c>
      <c r="B37" s="541"/>
      <c r="C37" s="541"/>
      <c r="D37" s="541"/>
      <c r="E37" s="541"/>
      <c r="I37" s="542" t="s">
        <v>136</v>
      </c>
      <c r="J37" s="542"/>
      <c r="K37" s="542"/>
      <c r="S37" s="470" t="s">
        <v>353</v>
      </c>
    </row>
    <row r="38" spans="1:27" ht="35.25" customHeight="1" thickBot="1" x14ac:dyDescent="0.2">
      <c r="A38" s="57" t="s">
        <v>224</v>
      </c>
      <c r="B38" s="58" t="s">
        <v>242</v>
      </c>
      <c r="C38" s="58" t="s">
        <v>196</v>
      </c>
      <c r="D38" s="58" t="s">
        <v>78</v>
      </c>
      <c r="E38" s="58" t="s">
        <v>98</v>
      </c>
      <c r="F38" s="58" t="s">
        <v>109</v>
      </c>
      <c r="G38" s="58" t="s">
        <v>83</v>
      </c>
      <c r="H38" s="58" t="s">
        <v>106</v>
      </c>
      <c r="I38" s="58" t="s">
        <v>108</v>
      </c>
      <c r="J38" s="58" t="s">
        <v>85</v>
      </c>
      <c r="K38" s="115" t="s">
        <v>167</v>
      </c>
      <c r="S38" s="445" t="s">
        <v>196</v>
      </c>
      <c r="T38" s="445" t="s">
        <v>78</v>
      </c>
      <c r="U38" s="445" t="s">
        <v>98</v>
      </c>
      <c r="V38" s="445" t="s">
        <v>109</v>
      </c>
      <c r="W38" s="445" t="s">
        <v>83</v>
      </c>
      <c r="X38" s="445" t="s">
        <v>106</v>
      </c>
      <c r="Y38" s="445" t="s">
        <v>108</v>
      </c>
      <c r="Z38" s="445" t="s">
        <v>85</v>
      </c>
      <c r="AA38" s="447" t="s">
        <v>167</v>
      </c>
    </row>
    <row r="39" spans="1:27" ht="21" customHeight="1" thickTop="1" x14ac:dyDescent="0.15">
      <c r="A39" s="61" t="s">
        <v>243</v>
      </c>
      <c r="B39" s="159">
        <f t="shared" ref="B39:B53" si="12">SUM(C39:K39)</f>
        <v>0</v>
      </c>
      <c r="C39" s="159">
        <f t="shared" ref="C39:K39" si="13">SUM(C40:C69)</f>
        <v>0</v>
      </c>
      <c r="D39" s="159">
        <f t="shared" si="13"/>
        <v>0</v>
      </c>
      <c r="E39" s="159">
        <f t="shared" si="13"/>
        <v>0</v>
      </c>
      <c r="F39" s="159">
        <f t="shared" si="13"/>
        <v>0</v>
      </c>
      <c r="G39" s="159">
        <f t="shared" si="13"/>
        <v>0</v>
      </c>
      <c r="H39" s="159">
        <f t="shared" si="13"/>
        <v>0</v>
      </c>
      <c r="I39" s="159">
        <f t="shared" si="13"/>
        <v>0</v>
      </c>
      <c r="J39" s="159">
        <f t="shared" si="13"/>
        <v>0</v>
      </c>
      <c r="K39" s="178">
        <f t="shared" si="13"/>
        <v>0</v>
      </c>
      <c r="S39" s="432" t="str">
        <f t="shared" ref="S39:S69" si="14">IF((C5*9)&gt;=C39,"","오류")</f>
        <v/>
      </c>
      <c r="T39" s="432" t="str">
        <f t="shared" ref="T39:T69" si="15">IF((D5*19)&gt;=D39,"","오류")</f>
        <v/>
      </c>
      <c r="U39" s="432" t="str">
        <f t="shared" ref="U39:U69" si="16">IF((E5*29)&gt;=E39,"","오류")</f>
        <v/>
      </c>
      <c r="V39" s="432" t="str">
        <f t="shared" ref="V39:V69" si="17">IF((F5*49)&gt;=F39,"","오류")</f>
        <v/>
      </c>
      <c r="W39" s="432" t="str">
        <f t="shared" ref="W39:W69" si="18">IF((G5*99)&gt;=G39,"","오류")</f>
        <v/>
      </c>
      <c r="X39" s="432" t="str">
        <f t="shared" ref="X39:X69" si="19">IF((H5*299)&gt;=H39,"","오류")</f>
        <v/>
      </c>
      <c r="Y39" s="432" t="str">
        <f t="shared" ref="Y39:Y69" si="20">IF((I5*499)&gt;=I39,"","오류")</f>
        <v/>
      </c>
      <c r="Z39" s="432" t="str">
        <f t="shared" ref="Z39:Z69" si="21">IF((J5*999)&gt;=J39,"","오류")</f>
        <v/>
      </c>
      <c r="AA39" s="432" t="str">
        <f t="shared" ref="AA39:AA69" si="22">IF((K5*100000)&gt;=K39,"","오류")</f>
        <v/>
      </c>
    </row>
    <row r="40" spans="1:27" ht="21" customHeight="1" x14ac:dyDescent="0.15">
      <c r="A40" s="64" t="s">
        <v>395</v>
      </c>
      <c r="B40" s="160">
        <f t="shared" si="12"/>
        <v>0</v>
      </c>
      <c r="C40" s="312">
        <v>0</v>
      </c>
      <c r="D40" s="312">
        <v>0</v>
      </c>
      <c r="E40" s="312">
        <v>0</v>
      </c>
      <c r="F40" s="312">
        <v>0</v>
      </c>
      <c r="G40" s="312">
        <v>0</v>
      </c>
      <c r="H40" s="312">
        <v>0</v>
      </c>
      <c r="I40" s="312">
        <v>0</v>
      </c>
      <c r="J40" s="312">
        <v>0</v>
      </c>
      <c r="K40" s="314">
        <v>0</v>
      </c>
      <c r="S40" s="432" t="str">
        <f t="shared" si="14"/>
        <v/>
      </c>
      <c r="T40" s="432" t="str">
        <f t="shared" si="15"/>
        <v/>
      </c>
      <c r="U40" s="432" t="str">
        <f t="shared" si="16"/>
        <v/>
      </c>
      <c r="V40" s="432" t="str">
        <f t="shared" si="17"/>
        <v/>
      </c>
      <c r="W40" s="432" t="str">
        <f t="shared" si="18"/>
        <v/>
      </c>
      <c r="X40" s="432" t="str">
        <f t="shared" si="19"/>
        <v/>
      </c>
      <c r="Y40" s="432" t="str">
        <f t="shared" si="20"/>
        <v/>
      </c>
      <c r="Z40" s="432" t="str">
        <f t="shared" si="21"/>
        <v/>
      </c>
      <c r="AA40" s="432" t="str">
        <f t="shared" si="22"/>
        <v/>
      </c>
    </row>
    <row r="41" spans="1:27" ht="21" customHeight="1" x14ac:dyDescent="0.15">
      <c r="A41" s="64" t="s">
        <v>396</v>
      </c>
      <c r="B41" s="160">
        <f t="shared" si="12"/>
        <v>0</v>
      </c>
      <c r="C41" s="312">
        <v>0</v>
      </c>
      <c r="D41" s="312">
        <v>0</v>
      </c>
      <c r="E41" s="312">
        <v>0</v>
      </c>
      <c r="F41" s="312">
        <v>0</v>
      </c>
      <c r="G41" s="312">
        <v>0</v>
      </c>
      <c r="H41" s="312">
        <v>0</v>
      </c>
      <c r="I41" s="312">
        <v>0</v>
      </c>
      <c r="J41" s="312">
        <v>0</v>
      </c>
      <c r="K41" s="314">
        <v>0</v>
      </c>
      <c r="S41" s="432" t="str">
        <f t="shared" si="14"/>
        <v/>
      </c>
      <c r="T41" s="432" t="str">
        <f t="shared" si="15"/>
        <v/>
      </c>
      <c r="U41" s="432" t="str">
        <f t="shared" si="16"/>
        <v/>
      </c>
      <c r="V41" s="432" t="str">
        <f t="shared" si="17"/>
        <v/>
      </c>
      <c r="W41" s="432" t="str">
        <f t="shared" si="18"/>
        <v/>
      </c>
      <c r="X41" s="432" t="str">
        <f t="shared" si="19"/>
        <v/>
      </c>
      <c r="Y41" s="432" t="str">
        <f t="shared" si="20"/>
        <v/>
      </c>
      <c r="Z41" s="432" t="str">
        <f t="shared" si="21"/>
        <v/>
      </c>
      <c r="AA41" s="432" t="str">
        <f t="shared" si="22"/>
        <v/>
      </c>
    </row>
    <row r="42" spans="1:27" ht="21" customHeight="1" x14ac:dyDescent="0.15">
      <c r="A42" s="64" t="s">
        <v>397</v>
      </c>
      <c r="B42" s="160">
        <f t="shared" si="12"/>
        <v>0</v>
      </c>
      <c r="C42" s="312">
        <v>0</v>
      </c>
      <c r="D42" s="312">
        <v>0</v>
      </c>
      <c r="E42" s="312">
        <v>0</v>
      </c>
      <c r="F42" s="312">
        <v>0</v>
      </c>
      <c r="G42" s="312">
        <v>0</v>
      </c>
      <c r="H42" s="312">
        <v>0</v>
      </c>
      <c r="I42" s="312">
        <v>0</v>
      </c>
      <c r="J42" s="312">
        <v>0</v>
      </c>
      <c r="K42" s="314">
        <v>0</v>
      </c>
      <c r="S42" s="432" t="str">
        <f t="shared" si="14"/>
        <v/>
      </c>
      <c r="T42" s="432" t="str">
        <f t="shared" si="15"/>
        <v/>
      </c>
      <c r="U42" s="432" t="str">
        <f t="shared" si="16"/>
        <v/>
      </c>
      <c r="V42" s="432" t="str">
        <f t="shared" si="17"/>
        <v/>
      </c>
      <c r="W42" s="432" t="str">
        <f t="shared" si="18"/>
        <v/>
      </c>
      <c r="X42" s="432" t="str">
        <f t="shared" si="19"/>
        <v/>
      </c>
      <c r="Y42" s="432" t="str">
        <f t="shared" si="20"/>
        <v/>
      </c>
      <c r="Z42" s="432" t="str">
        <f t="shared" si="21"/>
        <v/>
      </c>
      <c r="AA42" s="432" t="str">
        <f t="shared" si="22"/>
        <v/>
      </c>
    </row>
    <row r="43" spans="1:27" ht="21" customHeight="1" x14ac:dyDescent="0.15">
      <c r="A43" s="64" t="s">
        <v>398</v>
      </c>
      <c r="B43" s="160">
        <f t="shared" si="12"/>
        <v>0</v>
      </c>
      <c r="C43" s="312">
        <v>0</v>
      </c>
      <c r="D43" s="312">
        <v>0</v>
      </c>
      <c r="E43" s="312">
        <v>0</v>
      </c>
      <c r="F43" s="312">
        <v>0</v>
      </c>
      <c r="G43" s="312">
        <v>0</v>
      </c>
      <c r="H43" s="312">
        <v>0</v>
      </c>
      <c r="I43" s="312">
        <v>0</v>
      </c>
      <c r="J43" s="312">
        <v>0</v>
      </c>
      <c r="K43" s="314">
        <v>0</v>
      </c>
      <c r="S43" s="432" t="str">
        <f t="shared" si="14"/>
        <v/>
      </c>
      <c r="T43" s="432" t="str">
        <f t="shared" si="15"/>
        <v/>
      </c>
      <c r="U43" s="432" t="str">
        <f t="shared" si="16"/>
        <v/>
      </c>
      <c r="V43" s="432" t="str">
        <f t="shared" si="17"/>
        <v/>
      </c>
      <c r="W43" s="432" t="str">
        <f t="shared" si="18"/>
        <v/>
      </c>
      <c r="X43" s="432" t="str">
        <f t="shared" si="19"/>
        <v/>
      </c>
      <c r="Y43" s="432" t="str">
        <f t="shared" si="20"/>
        <v/>
      </c>
      <c r="Z43" s="432" t="str">
        <f t="shared" si="21"/>
        <v/>
      </c>
      <c r="AA43" s="432" t="str">
        <f t="shared" si="22"/>
        <v/>
      </c>
    </row>
    <row r="44" spans="1:27" ht="21" customHeight="1" x14ac:dyDescent="0.15">
      <c r="A44" s="64" t="s">
        <v>399</v>
      </c>
      <c r="B44" s="160">
        <f t="shared" si="12"/>
        <v>0</v>
      </c>
      <c r="C44" s="312">
        <v>0</v>
      </c>
      <c r="D44" s="312">
        <v>0</v>
      </c>
      <c r="E44" s="312">
        <v>0</v>
      </c>
      <c r="F44" s="312">
        <v>0</v>
      </c>
      <c r="G44" s="312">
        <v>0</v>
      </c>
      <c r="H44" s="312">
        <v>0</v>
      </c>
      <c r="I44" s="312">
        <v>0</v>
      </c>
      <c r="J44" s="312">
        <v>0</v>
      </c>
      <c r="K44" s="314">
        <v>0</v>
      </c>
      <c r="S44" s="432" t="str">
        <f t="shared" si="14"/>
        <v/>
      </c>
      <c r="T44" s="432" t="str">
        <f t="shared" si="15"/>
        <v/>
      </c>
      <c r="U44" s="432" t="str">
        <f t="shared" si="16"/>
        <v/>
      </c>
      <c r="V44" s="432" t="str">
        <f t="shared" si="17"/>
        <v/>
      </c>
      <c r="W44" s="432" t="str">
        <f t="shared" si="18"/>
        <v/>
      </c>
      <c r="X44" s="432" t="str">
        <f t="shared" si="19"/>
        <v/>
      </c>
      <c r="Y44" s="432" t="str">
        <f t="shared" si="20"/>
        <v/>
      </c>
      <c r="Z44" s="432" t="str">
        <f t="shared" si="21"/>
        <v/>
      </c>
      <c r="AA44" s="432" t="str">
        <f t="shared" si="22"/>
        <v/>
      </c>
    </row>
    <row r="45" spans="1:27" ht="21" customHeight="1" x14ac:dyDescent="0.15">
      <c r="A45" s="64" t="s">
        <v>400</v>
      </c>
      <c r="B45" s="160">
        <f t="shared" si="12"/>
        <v>0</v>
      </c>
      <c r="C45" s="312">
        <v>0</v>
      </c>
      <c r="D45" s="312">
        <v>0</v>
      </c>
      <c r="E45" s="312">
        <v>0</v>
      </c>
      <c r="F45" s="312">
        <v>0</v>
      </c>
      <c r="G45" s="312">
        <v>0</v>
      </c>
      <c r="H45" s="312">
        <v>0</v>
      </c>
      <c r="I45" s="312">
        <v>0</v>
      </c>
      <c r="J45" s="312">
        <v>0</v>
      </c>
      <c r="K45" s="314">
        <v>0</v>
      </c>
      <c r="S45" s="432" t="str">
        <f t="shared" si="14"/>
        <v/>
      </c>
      <c r="T45" s="432" t="str">
        <f t="shared" si="15"/>
        <v/>
      </c>
      <c r="U45" s="432" t="str">
        <f t="shared" si="16"/>
        <v/>
      </c>
      <c r="V45" s="432" t="str">
        <f t="shared" si="17"/>
        <v/>
      </c>
      <c r="W45" s="432" t="str">
        <f t="shared" si="18"/>
        <v/>
      </c>
      <c r="X45" s="432" t="str">
        <f t="shared" si="19"/>
        <v/>
      </c>
      <c r="Y45" s="432" t="str">
        <f t="shared" si="20"/>
        <v/>
      </c>
      <c r="Z45" s="432" t="str">
        <f t="shared" si="21"/>
        <v/>
      </c>
      <c r="AA45" s="432" t="str">
        <f t="shared" si="22"/>
        <v/>
      </c>
    </row>
    <row r="46" spans="1:27" ht="21" customHeight="1" x14ac:dyDescent="0.15">
      <c r="A46" s="64" t="s">
        <v>401</v>
      </c>
      <c r="B46" s="160">
        <f t="shared" si="12"/>
        <v>0</v>
      </c>
      <c r="C46" s="312">
        <v>0</v>
      </c>
      <c r="D46" s="312">
        <v>0</v>
      </c>
      <c r="E46" s="312">
        <v>0</v>
      </c>
      <c r="F46" s="312">
        <v>0</v>
      </c>
      <c r="G46" s="312">
        <v>0</v>
      </c>
      <c r="H46" s="312">
        <v>0</v>
      </c>
      <c r="I46" s="312">
        <v>0</v>
      </c>
      <c r="J46" s="312">
        <v>0</v>
      </c>
      <c r="K46" s="314">
        <v>0</v>
      </c>
      <c r="S46" s="432" t="str">
        <f t="shared" si="14"/>
        <v/>
      </c>
      <c r="T46" s="432" t="str">
        <f t="shared" si="15"/>
        <v/>
      </c>
      <c r="U46" s="432" t="str">
        <f t="shared" si="16"/>
        <v/>
      </c>
      <c r="V46" s="432" t="str">
        <f t="shared" si="17"/>
        <v/>
      </c>
      <c r="W46" s="432" t="str">
        <f t="shared" si="18"/>
        <v/>
      </c>
      <c r="X46" s="432" t="str">
        <f t="shared" si="19"/>
        <v/>
      </c>
      <c r="Y46" s="432" t="str">
        <f t="shared" si="20"/>
        <v/>
      </c>
      <c r="Z46" s="432" t="str">
        <f t="shared" si="21"/>
        <v/>
      </c>
      <c r="AA46" s="432" t="str">
        <f t="shared" si="22"/>
        <v/>
      </c>
    </row>
    <row r="47" spans="1:27" ht="21" customHeight="1" x14ac:dyDescent="0.15">
      <c r="A47" s="64" t="s">
        <v>402</v>
      </c>
      <c r="B47" s="160">
        <f t="shared" si="12"/>
        <v>0</v>
      </c>
      <c r="C47" s="312">
        <v>0</v>
      </c>
      <c r="D47" s="312">
        <v>0</v>
      </c>
      <c r="E47" s="312">
        <v>0</v>
      </c>
      <c r="F47" s="312">
        <v>0</v>
      </c>
      <c r="G47" s="312">
        <v>0</v>
      </c>
      <c r="H47" s="312">
        <v>0</v>
      </c>
      <c r="I47" s="312">
        <v>0</v>
      </c>
      <c r="J47" s="312">
        <v>0</v>
      </c>
      <c r="K47" s="314">
        <v>0</v>
      </c>
      <c r="S47" s="432" t="str">
        <f t="shared" si="14"/>
        <v/>
      </c>
      <c r="T47" s="432" t="str">
        <f t="shared" si="15"/>
        <v/>
      </c>
      <c r="U47" s="432" t="str">
        <f t="shared" si="16"/>
        <v/>
      </c>
      <c r="V47" s="432" t="str">
        <f t="shared" si="17"/>
        <v/>
      </c>
      <c r="W47" s="432" t="str">
        <f t="shared" si="18"/>
        <v/>
      </c>
      <c r="X47" s="432" t="str">
        <f t="shared" si="19"/>
        <v/>
      </c>
      <c r="Y47" s="432" t="str">
        <f t="shared" si="20"/>
        <v/>
      </c>
      <c r="Z47" s="432" t="str">
        <f t="shared" si="21"/>
        <v/>
      </c>
      <c r="AA47" s="432" t="str">
        <f t="shared" si="22"/>
        <v/>
      </c>
    </row>
    <row r="48" spans="1:27" ht="21" customHeight="1" x14ac:dyDescent="0.15">
      <c r="A48" s="64" t="s">
        <v>403</v>
      </c>
      <c r="B48" s="160">
        <f t="shared" si="12"/>
        <v>0</v>
      </c>
      <c r="C48" s="312">
        <v>0</v>
      </c>
      <c r="D48" s="312">
        <v>0</v>
      </c>
      <c r="E48" s="312">
        <v>0</v>
      </c>
      <c r="F48" s="312">
        <v>0</v>
      </c>
      <c r="G48" s="312">
        <v>0</v>
      </c>
      <c r="H48" s="312">
        <v>0</v>
      </c>
      <c r="I48" s="312">
        <v>0</v>
      </c>
      <c r="J48" s="312">
        <v>0</v>
      </c>
      <c r="K48" s="314">
        <v>0</v>
      </c>
      <c r="S48" s="432" t="str">
        <f t="shared" si="14"/>
        <v/>
      </c>
      <c r="T48" s="432" t="str">
        <f t="shared" si="15"/>
        <v/>
      </c>
      <c r="U48" s="432" t="str">
        <f t="shared" si="16"/>
        <v/>
      </c>
      <c r="V48" s="432" t="str">
        <f t="shared" si="17"/>
        <v/>
      </c>
      <c r="W48" s="432" t="str">
        <f t="shared" si="18"/>
        <v/>
      </c>
      <c r="X48" s="432" t="str">
        <f t="shared" si="19"/>
        <v/>
      </c>
      <c r="Y48" s="432" t="str">
        <f t="shared" si="20"/>
        <v/>
      </c>
      <c r="Z48" s="432" t="str">
        <f t="shared" si="21"/>
        <v/>
      </c>
      <c r="AA48" s="432" t="str">
        <f t="shared" si="22"/>
        <v/>
      </c>
    </row>
    <row r="49" spans="1:27" ht="21" customHeight="1" x14ac:dyDescent="0.15">
      <c r="A49" s="64" t="s">
        <v>404</v>
      </c>
      <c r="B49" s="160">
        <f t="shared" si="12"/>
        <v>0</v>
      </c>
      <c r="C49" s="312">
        <v>0</v>
      </c>
      <c r="D49" s="312">
        <v>0</v>
      </c>
      <c r="E49" s="312">
        <v>0</v>
      </c>
      <c r="F49" s="312">
        <v>0</v>
      </c>
      <c r="G49" s="312">
        <v>0</v>
      </c>
      <c r="H49" s="312">
        <v>0</v>
      </c>
      <c r="I49" s="312">
        <v>0</v>
      </c>
      <c r="J49" s="312">
        <v>0</v>
      </c>
      <c r="K49" s="314">
        <v>0</v>
      </c>
      <c r="S49" s="432" t="str">
        <f t="shared" si="14"/>
        <v/>
      </c>
      <c r="T49" s="432" t="str">
        <f t="shared" si="15"/>
        <v/>
      </c>
      <c r="U49" s="432" t="str">
        <f t="shared" si="16"/>
        <v/>
      </c>
      <c r="V49" s="432" t="str">
        <f t="shared" si="17"/>
        <v/>
      </c>
      <c r="W49" s="432" t="str">
        <f t="shared" si="18"/>
        <v/>
      </c>
      <c r="X49" s="432" t="str">
        <f t="shared" si="19"/>
        <v/>
      </c>
      <c r="Y49" s="432" t="str">
        <f t="shared" si="20"/>
        <v/>
      </c>
      <c r="Z49" s="432" t="str">
        <f t="shared" si="21"/>
        <v/>
      </c>
      <c r="AA49" s="432" t="str">
        <f t="shared" si="22"/>
        <v/>
      </c>
    </row>
    <row r="50" spans="1:27" ht="21" customHeight="1" x14ac:dyDescent="0.15">
      <c r="A50" s="64" t="s">
        <v>405</v>
      </c>
      <c r="B50" s="160">
        <f t="shared" si="12"/>
        <v>0</v>
      </c>
      <c r="C50" s="312">
        <v>0</v>
      </c>
      <c r="D50" s="312">
        <v>0</v>
      </c>
      <c r="E50" s="312">
        <v>0</v>
      </c>
      <c r="F50" s="312">
        <v>0</v>
      </c>
      <c r="G50" s="312">
        <v>0</v>
      </c>
      <c r="H50" s="312">
        <v>0</v>
      </c>
      <c r="I50" s="312">
        <v>0</v>
      </c>
      <c r="J50" s="312">
        <v>0</v>
      </c>
      <c r="K50" s="314">
        <v>0</v>
      </c>
      <c r="S50" s="432" t="str">
        <f t="shared" si="14"/>
        <v/>
      </c>
      <c r="T50" s="432" t="str">
        <f t="shared" si="15"/>
        <v/>
      </c>
      <c r="U50" s="432" t="str">
        <f t="shared" si="16"/>
        <v/>
      </c>
      <c r="V50" s="432" t="str">
        <f t="shared" si="17"/>
        <v/>
      </c>
      <c r="W50" s="432" t="str">
        <f t="shared" si="18"/>
        <v/>
      </c>
      <c r="X50" s="432" t="str">
        <f t="shared" si="19"/>
        <v/>
      </c>
      <c r="Y50" s="432" t="str">
        <f t="shared" si="20"/>
        <v/>
      </c>
      <c r="Z50" s="432" t="str">
        <f t="shared" si="21"/>
        <v/>
      </c>
      <c r="AA50" s="432" t="str">
        <f t="shared" si="22"/>
        <v/>
      </c>
    </row>
    <row r="51" spans="1:27" ht="21" customHeight="1" x14ac:dyDescent="0.15">
      <c r="A51" s="155"/>
      <c r="B51" s="160">
        <f t="shared" si="12"/>
        <v>0</v>
      </c>
      <c r="C51" s="162"/>
      <c r="D51" s="162"/>
      <c r="E51" s="162"/>
      <c r="F51" s="162"/>
      <c r="G51" s="162"/>
      <c r="H51" s="162"/>
      <c r="I51" s="162"/>
      <c r="J51" s="163"/>
      <c r="K51" s="164"/>
      <c r="S51" s="432" t="str">
        <f t="shared" si="14"/>
        <v/>
      </c>
      <c r="T51" s="432" t="str">
        <f t="shared" si="15"/>
        <v/>
      </c>
      <c r="U51" s="432" t="str">
        <f t="shared" si="16"/>
        <v/>
      </c>
      <c r="V51" s="432" t="str">
        <f t="shared" si="17"/>
        <v/>
      </c>
      <c r="W51" s="432" t="str">
        <f t="shared" si="18"/>
        <v/>
      </c>
      <c r="X51" s="432" t="str">
        <f t="shared" si="19"/>
        <v/>
      </c>
      <c r="Y51" s="432" t="str">
        <f t="shared" si="20"/>
        <v/>
      </c>
      <c r="Z51" s="432" t="str">
        <f t="shared" si="21"/>
        <v/>
      </c>
      <c r="AA51" s="432" t="str">
        <f t="shared" si="22"/>
        <v/>
      </c>
    </row>
    <row r="52" spans="1:27" ht="21" customHeight="1" x14ac:dyDescent="0.15">
      <c r="A52" s="155"/>
      <c r="B52" s="160">
        <f t="shared" si="12"/>
        <v>0</v>
      </c>
      <c r="C52" s="162"/>
      <c r="D52" s="162"/>
      <c r="E52" s="162"/>
      <c r="F52" s="162"/>
      <c r="G52" s="162"/>
      <c r="H52" s="162"/>
      <c r="I52" s="162"/>
      <c r="J52" s="163"/>
      <c r="K52" s="164"/>
      <c r="S52" s="432" t="str">
        <f t="shared" si="14"/>
        <v/>
      </c>
      <c r="T52" s="432" t="str">
        <f t="shared" si="15"/>
        <v/>
      </c>
      <c r="U52" s="432" t="str">
        <f t="shared" si="16"/>
        <v/>
      </c>
      <c r="V52" s="432" t="str">
        <f t="shared" si="17"/>
        <v/>
      </c>
      <c r="W52" s="432" t="str">
        <f t="shared" si="18"/>
        <v/>
      </c>
      <c r="X52" s="432" t="str">
        <f t="shared" si="19"/>
        <v/>
      </c>
      <c r="Y52" s="432" t="str">
        <f t="shared" si="20"/>
        <v/>
      </c>
      <c r="Z52" s="432" t="str">
        <f t="shared" si="21"/>
        <v/>
      </c>
      <c r="AA52" s="432" t="str">
        <f t="shared" si="22"/>
        <v/>
      </c>
    </row>
    <row r="53" spans="1:27" ht="21" customHeight="1" x14ac:dyDescent="0.15">
      <c r="A53" s="155"/>
      <c r="B53" s="160">
        <f t="shared" si="12"/>
        <v>0</v>
      </c>
      <c r="C53" s="162"/>
      <c r="D53" s="162"/>
      <c r="E53" s="162"/>
      <c r="F53" s="162"/>
      <c r="G53" s="162"/>
      <c r="H53" s="162"/>
      <c r="I53" s="162"/>
      <c r="J53" s="163"/>
      <c r="K53" s="164"/>
      <c r="S53" s="432" t="str">
        <f t="shared" si="14"/>
        <v/>
      </c>
      <c r="T53" s="432" t="str">
        <f t="shared" si="15"/>
        <v/>
      </c>
      <c r="U53" s="432" t="str">
        <f t="shared" si="16"/>
        <v/>
      </c>
      <c r="V53" s="432" t="str">
        <f t="shared" si="17"/>
        <v/>
      </c>
      <c r="W53" s="432" t="str">
        <f t="shared" si="18"/>
        <v/>
      </c>
      <c r="X53" s="432" t="str">
        <f t="shared" si="19"/>
        <v/>
      </c>
      <c r="Y53" s="432" t="str">
        <f t="shared" si="20"/>
        <v/>
      </c>
      <c r="Z53" s="432" t="str">
        <f t="shared" si="21"/>
        <v/>
      </c>
      <c r="AA53" s="432" t="str">
        <f t="shared" si="22"/>
        <v/>
      </c>
    </row>
    <row r="54" spans="1:27" ht="21" customHeight="1" x14ac:dyDescent="0.15">
      <c r="A54" s="155"/>
      <c r="B54" s="160">
        <f t="shared" ref="B54:B69" si="23">SUM(C54:K54)</f>
        <v>0</v>
      </c>
      <c r="C54" s="162"/>
      <c r="D54" s="162"/>
      <c r="E54" s="162"/>
      <c r="F54" s="162"/>
      <c r="G54" s="162"/>
      <c r="H54" s="162"/>
      <c r="I54" s="162"/>
      <c r="J54" s="163"/>
      <c r="K54" s="164"/>
      <c r="S54" s="432" t="str">
        <f t="shared" si="14"/>
        <v/>
      </c>
      <c r="T54" s="432" t="str">
        <f t="shared" si="15"/>
        <v/>
      </c>
      <c r="U54" s="432" t="str">
        <f t="shared" si="16"/>
        <v/>
      </c>
      <c r="V54" s="432" t="str">
        <f t="shared" si="17"/>
        <v/>
      </c>
      <c r="W54" s="432" t="str">
        <f t="shared" si="18"/>
        <v/>
      </c>
      <c r="X54" s="432" t="str">
        <f t="shared" si="19"/>
        <v/>
      </c>
      <c r="Y54" s="432" t="str">
        <f t="shared" si="20"/>
        <v/>
      </c>
      <c r="Z54" s="432" t="str">
        <f t="shared" si="21"/>
        <v/>
      </c>
      <c r="AA54" s="432" t="str">
        <f t="shared" si="22"/>
        <v/>
      </c>
    </row>
    <row r="55" spans="1:27" ht="21" customHeight="1" x14ac:dyDescent="0.15">
      <c r="A55" s="155"/>
      <c r="B55" s="160">
        <f t="shared" si="23"/>
        <v>0</v>
      </c>
      <c r="C55" s="162"/>
      <c r="D55" s="162"/>
      <c r="E55" s="162"/>
      <c r="F55" s="162"/>
      <c r="G55" s="162"/>
      <c r="H55" s="162"/>
      <c r="I55" s="162"/>
      <c r="J55" s="163"/>
      <c r="K55" s="164"/>
      <c r="S55" s="432" t="str">
        <f t="shared" si="14"/>
        <v/>
      </c>
      <c r="T55" s="432" t="str">
        <f t="shared" si="15"/>
        <v/>
      </c>
      <c r="U55" s="432" t="str">
        <f t="shared" si="16"/>
        <v/>
      </c>
      <c r="V55" s="432" t="str">
        <f t="shared" si="17"/>
        <v/>
      </c>
      <c r="W55" s="432" t="str">
        <f t="shared" si="18"/>
        <v/>
      </c>
      <c r="X55" s="432" t="str">
        <f t="shared" si="19"/>
        <v/>
      </c>
      <c r="Y55" s="432" t="str">
        <f t="shared" si="20"/>
        <v/>
      </c>
      <c r="Z55" s="432" t="str">
        <f t="shared" si="21"/>
        <v/>
      </c>
      <c r="AA55" s="432" t="str">
        <f t="shared" si="22"/>
        <v/>
      </c>
    </row>
    <row r="56" spans="1:27" ht="21" customHeight="1" x14ac:dyDescent="0.15">
      <c r="A56" s="155"/>
      <c r="B56" s="160">
        <f t="shared" si="23"/>
        <v>0</v>
      </c>
      <c r="C56" s="162"/>
      <c r="D56" s="162"/>
      <c r="E56" s="162"/>
      <c r="F56" s="162"/>
      <c r="G56" s="162"/>
      <c r="H56" s="162"/>
      <c r="I56" s="162"/>
      <c r="J56" s="163"/>
      <c r="K56" s="164"/>
      <c r="S56" s="432" t="str">
        <f t="shared" si="14"/>
        <v/>
      </c>
      <c r="T56" s="432" t="str">
        <f t="shared" si="15"/>
        <v/>
      </c>
      <c r="U56" s="432" t="str">
        <f t="shared" si="16"/>
        <v/>
      </c>
      <c r="V56" s="432" t="str">
        <f t="shared" si="17"/>
        <v/>
      </c>
      <c r="W56" s="432" t="str">
        <f t="shared" si="18"/>
        <v/>
      </c>
      <c r="X56" s="432" t="str">
        <f t="shared" si="19"/>
        <v/>
      </c>
      <c r="Y56" s="432" t="str">
        <f t="shared" si="20"/>
        <v/>
      </c>
      <c r="Z56" s="432" t="str">
        <f t="shared" si="21"/>
        <v/>
      </c>
      <c r="AA56" s="432" t="str">
        <f t="shared" si="22"/>
        <v/>
      </c>
    </row>
    <row r="57" spans="1:27" ht="21" customHeight="1" x14ac:dyDescent="0.15">
      <c r="A57" s="155"/>
      <c r="B57" s="160">
        <f t="shared" si="23"/>
        <v>0</v>
      </c>
      <c r="C57" s="162"/>
      <c r="D57" s="162"/>
      <c r="E57" s="162"/>
      <c r="F57" s="162"/>
      <c r="G57" s="162"/>
      <c r="H57" s="162"/>
      <c r="I57" s="162"/>
      <c r="J57" s="163"/>
      <c r="K57" s="164"/>
      <c r="S57" s="432" t="str">
        <f t="shared" si="14"/>
        <v/>
      </c>
      <c r="T57" s="432" t="str">
        <f t="shared" si="15"/>
        <v/>
      </c>
      <c r="U57" s="432" t="str">
        <f t="shared" si="16"/>
        <v/>
      </c>
      <c r="V57" s="432" t="str">
        <f t="shared" si="17"/>
        <v/>
      </c>
      <c r="W57" s="432" t="str">
        <f t="shared" si="18"/>
        <v/>
      </c>
      <c r="X57" s="432" t="str">
        <f t="shared" si="19"/>
        <v/>
      </c>
      <c r="Y57" s="432" t="str">
        <f t="shared" si="20"/>
        <v/>
      </c>
      <c r="Z57" s="432" t="str">
        <f t="shared" si="21"/>
        <v/>
      </c>
      <c r="AA57" s="432" t="str">
        <f t="shared" si="22"/>
        <v/>
      </c>
    </row>
    <row r="58" spans="1:27" ht="21" customHeight="1" x14ac:dyDescent="0.15">
      <c r="A58" s="155"/>
      <c r="B58" s="160">
        <f t="shared" si="23"/>
        <v>0</v>
      </c>
      <c r="C58" s="162"/>
      <c r="D58" s="162"/>
      <c r="E58" s="162"/>
      <c r="F58" s="162"/>
      <c r="G58" s="162"/>
      <c r="H58" s="162"/>
      <c r="I58" s="162"/>
      <c r="J58" s="163"/>
      <c r="K58" s="164"/>
      <c r="S58" s="432" t="str">
        <f t="shared" si="14"/>
        <v/>
      </c>
      <c r="T58" s="432" t="str">
        <f t="shared" si="15"/>
        <v/>
      </c>
      <c r="U58" s="432" t="str">
        <f t="shared" si="16"/>
        <v/>
      </c>
      <c r="V58" s="432" t="str">
        <f t="shared" si="17"/>
        <v/>
      </c>
      <c r="W58" s="432" t="str">
        <f t="shared" si="18"/>
        <v/>
      </c>
      <c r="X58" s="432" t="str">
        <f t="shared" si="19"/>
        <v/>
      </c>
      <c r="Y58" s="432" t="str">
        <f t="shared" si="20"/>
        <v/>
      </c>
      <c r="Z58" s="432" t="str">
        <f t="shared" si="21"/>
        <v/>
      </c>
      <c r="AA58" s="432" t="str">
        <f t="shared" si="22"/>
        <v/>
      </c>
    </row>
    <row r="59" spans="1:27" ht="21" customHeight="1" x14ac:dyDescent="0.15">
      <c r="A59" s="155"/>
      <c r="B59" s="160">
        <f t="shared" si="23"/>
        <v>0</v>
      </c>
      <c r="C59" s="162"/>
      <c r="D59" s="162"/>
      <c r="E59" s="162"/>
      <c r="F59" s="162"/>
      <c r="G59" s="162"/>
      <c r="H59" s="162"/>
      <c r="I59" s="162"/>
      <c r="J59" s="163"/>
      <c r="K59" s="164"/>
      <c r="S59" s="432" t="str">
        <f t="shared" si="14"/>
        <v/>
      </c>
      <c r="T59" s="432" t="str">
        <f t="shared" si="15"/>
        <v/>
      </c>
      <c r="U59" s="432" t="str">
        <f t="shared" si="16"/>
        <v/>
      </c>
      <c r="V59" s="432" t="str">
        <f t="shared" si="17"/>
        <v/>
      </c>
      <c r="W59" s="432" t="str">
        <f t="shared" si="18"/>
        <v/>
      </c>
      <c r="X59" s="432" t="str">
        <f t="shared" si="19"/>
        <v/>
      </c>
      <c r="Y59" s="432" t="str">
        <f t="shared" si="20"/>
        <v/>
      </c>
      <c r="Z59" s="432" t="str">
        <f t="shared" si="21"/>
        <v/>
      </c>
      <c r="AA59" s="432" t="str">
        <f t="shared" si="22"/>
        <v/>
      </c>
    </row>
    <row r="60" spans="1:27" ht="21" customHeight="1" x14ac:dyDescent="0.15">
      <c r="A60" s="155"/>
      <c r="B60" s="160">
        <f t="shared" si="23"/>
        <v>0</v>
      </c>
      <c r="C60" s="162"/>
      <c r="D60" s="162"/>
      <c r="E60" s="162"/>
      <c r="F60" s="162"/>
      <c r="G60" s="162"/>
      <c r="H60" s="162"/>
      <c r="I60" s="162"/>
      <c r="J60" s="163"/>
      <c r="K60" s="164"/>
      <c r="S60" s="432" t="str">
        <f t="shared" si="14"/>
        <v/>
      </c>
      <c r="T60" s="432" t="str">
        <f t="shared" si="15"/>
        <v/>
      </c>
      <c r="U60" s="432" t="str">
        <f t="shared" si="16"/>
        <v/>
      </c>
      <c r="V60" s="432" t="str">
        <f t="shared" si="17"/>
        <v/>
      </c>
      <c r="W60" s="432" t="str">
        <f t="shared" si="18"/>
        <v/>
      </c>
      <c r="X60" s="432" t="str">
        <f t="shared" si="19"/>
        <v/>
      </c>
      <c r="Y60" s="432" t="str">
        <f t="shared" si="20"/>
        <v/>
      </c>
      <c r="Z60" s="432" t="str">
        <f t="shared" si="21"/>
        <v/>
      </c>
      <c r="AA60" s="432" t="str">
        <f t="shared" si="22"/>
        <v/>
      </c>
    </row>
    <row r="61" spans="1:27" ht="21" customHeight="1" x14ac:dyDescent="0.15">
      <c r="A61" s="155"/>
      <c r="B61" s="160">
        <f t="shared" si="23"/>
        <v>0</v>
      </c>
      <c r="C61" s="162"/>
      <c r="D61" s="162"/>
      <c r="E61" s="162"/>
      <c r="F61" s="162"/>
      <c r="G61" s="162"/>
      <c r="H61" s="162"/>
      <c r="I61" s="162"/>
      <c r="J61" s="163"/>
      <c r="K61" s="164"/>
      <c r="S61" s="432" t="str">
        <f t="shared" si="14"/>
        <v/>
      </c>
      <c r="T61" s="432" t="str">
        <f t="shared" si="15"/>
        <v/>
      </c>
      <c r="U61" s="432" t="str">
        <f t="shared" si="16"/>
        <v/>
      </c>
      <c r="V61" s="432" t="str">
        <f t="shared" si="17"/>
        <v/>
      </c>
      <c r="W61" s="432" t="str">
        <f t="shared" si="18"/>
        <v/>
      </c>
      <c r="X61" s="432" t="str">
        <f t="shared" si="19"/>
        <v/>
      </c>
      <c r="Y61" s="432" t="str">
        <f t="shared" si="20"/>
        <v/>
      </c>
      <c r="Z61" s="432" t="str">
        <f t="shared" si="21"/>
        <v/>
      </c>
      <c r="AA61" s="432" t="str">
        <f t="shared" si="22"/>
        <v/>
      </c>
    </row>
    <row r="62" spans="1:27" ht="21" customHeight="1" x14ac:dyDescent="0.15">
      <c r="A62" s="155"/>
      <c r="B62" s="160">
        <f t="shared" si="23"/>
        <v>0</v>
      </c>
      <c r="C62" s="162"/>
      <c r="D62" s="162"/>
      <c r="E62" s="162"/>
      <c r="F62" s="162"/>
      <c r="G62" s="162"/>
      <c r="H62" s="162"/>
      <c r="I62" s="162"/>
      <c r="J62" s="163"/>
      <c r="K62" s="164"/>
      <c r="S62" s="432" t="str">
        <f t="shared" si="14"/>
        <v/>
      </c>
      <c r="T62" s="432" t="str">
        <f t="shared" si="15"/>
        <v/>
      </c>
      <c r="U62" s="432" t="str">
        <f t="shared" si="16"/>
        <v/>
      </c>
      <c r="V62" s="432" t="str">
        <f t="shared" si="17"/>
        <v/>
      </c>
      <c r="W62" s="432" t="str">
        <f t="shared" si="18"/>
        <v/>
      </c>
      <c r="X62" s="432" t="str">
        <f t="shared" si="19"/>
        <v/>
      </c>
      <c r="Y62" s="432" t="str">
        <f t="shared" si="20"/>
        <v/>
      </c>
      <c r="Z62" s="432" t="str">
        <f t="shared" si="21"/>
        <v/>
      </c>
      <c r="AA62" s="432" t="str">
        <f t="shared" si="22"/>
        <v/>
      </c>
    </row>
    <row r="63" spans="1:27" ht="21" customHeight="1" x14ac:dyDescent="0.15">
      <c r="A63" s="155"/>
      <c r="B63" s="160">
        <f t="shared" si="23"/>
        <v>0</v>
      </c>
      <c r="C63" s="162"/>
      <c r="D63" s="162"/>
      <c r="E63" s="162"/>
      <c r="F63" s="162"/>
      <c r="G63" s="162"/>
      <c r="H63" s="162"/>
      <c r="I63" s="162"/>
      <c r="J63" s="163"/>
      <c r="K63" s="164"/>
      <c r="S63" s="432" t="str">
        <f t="shared" si="14"/>
        <v/>
      </c>
      <c r="T63" s="432" t="str">
        <f t="shared" si="15"/>
        <v/>
      </c>
      <c r="U63" s="432" t="str">
        <f t="shared" si="16"/>
        <v/>
      </c>
      <c r="V63" s="432" t="str">
        <f t="shared" si="17"/>
        <v/>
      </c>
      <c r="W63" s="432" t="str">
        <f t="shared" si="18"/>
        <v/>
      </c>
      <c r="X63" s="432" t="str">
        <f t="shared" si="19"/>
        <v/>
      </c>
      <c r="Y63" s="432" t="str">
        <f t="shared" si="20"/>
        <v/>
      </c>
      <c r="Z63" s="432" t="str">
        <f t="shared" si="21"/>
        <v/>
      </c>
      <c r="AA63" s="432" t="str">
        <f t="shared" si="22"/>
        <v/>
      </c>
    </row>
    <row r="64" spans="1:27" ht="21" customHeight="1" x14ac:dyDescent="0.15">
      <c r="A64" s="155"/>
      <c r="B64" s="160">
        <f t="shared" si="23"/>
        <v>0</v>
      </c>
      <c r="C64" s="162"/>
      <c r="D64" s="162"/>
      <c r="E64" s="162"/>
      <c r="F64" s="162"/>
      <c r="G64" s="162"/>
      <c r="H64" s="162"/>
      <c r="I64" s="162"/>
      <c r="J64" s="163"/>
      <c r="K64" s="164"/>
      <c r="S64" s="432" t="str">
        <f t="shared" si="14"/>
        <v/>
      </c>
      <c r="T64" s="432" t="str">
        <f t="shared" si="15"/>
        <v/>
      </c>
      <c r="U64" s="432" t="str">
        <f t="shared" si="16"/>
        <v/>
      </c>
      <c r="V64" s="432" t="str">
        <f t="shared" si="17"/>
        <v/>
      </c>
      <c r="W64" s="432" t="str">
        <f t="shared" si="18"/>
        <v/>
      </c>
      <c r="X64" s="432" t="str">
        <f t="shared" si="19"/>
        <v/>
      </c>
      <c r="Y64" s="432" t="str">
        <f t="shared" si="20"/>
        <v/>
      </c>
      <c r="Z64" s="432" t="str">
        <f t="shared" si="21"/>
        <v/>
      </c>
      <c r="AA64" s="432" t="str">
        <f t="shared" si="22"/>
        <v/>
      </c>
    </row>
    <row r="65" spans="1:27" ht="21" customHeight="1" x14ac:dyDescent="0.15">
      <c r="A65" s="155"/>
      <c r="B65" s="160">
        <f t="shared" si="23"/>
        <v>0</v>
      </c>
      <c r="C65" s="162"/>
      <c r="D65" s="162"/>
      <c r="E65" s="162"/>
      <c r="F65" s="162"/>
      <c r="G65" s="162"/>
      <c r="H65" s="162"/>
      <c r="I65" s="162"/>
      <c r="J65" s="163"/>
      <c r="K65" s="164"/>
      <c r="S65" s="432" t="str">
        <f t="shared" si="14"/>
        <v/>
      </c>
      <c r="T65" s="432" t="str">
        <f t="shared" si="15"/>
        <v/>
      </c>
      <c r="U65" s="432" t="str">
        <f t="shared" si="16"/>
        <v/>
      </c>
      <c r="V65" s="432" t="str">
        <f t="shared" si="17"/>
        <v/>
      </c>
      <c r="W65" s="432" t="str">
        <f t="shared" si="18"/>
        <v/>
      </c>
      <c r="X65" s="432" t="str">
        <f t="shared" si="19"/>
        <v/>
      </c>
      <c r="Y65" s="432" t="str">
        <f t="shared" si="20"/>
        <v/>
      </c>
      <c r="Z65" s="432" t="str">
        <f t="shared" si="21"/>
        <v/>
      </c>
      <c r="AA65" s="432" t="str">
        <f t="shared" si="22"/>
        <v/>
      </c>
    </row>
    <row r="66" spans="1:27" ht="21" customHeight="1" x14ac:dyDescent="0.15">
      <c r="A66" s="155"/>
      <c r="B66" s="160">
        <f t="shared" si="23"/>
        <v>0</v>
      </c>
      <c r="C66" s="162"/>
      <c r="D66" s="162"/>
      <c r="E66" s="162"/>
      <c r="F66" s="162"/>
      <c r="G66" s="162"/>
      <c r="H66" s="162"/>
      <c r="I66" s="162"/>
      <c r="J66" s="163"/>
      <c r="K66" s="164"/>
      <c r="S66" s="432" t="str">
        <f t="shared" si="14"/>
        <v/>
      </c>
      <c r="T66" s="432" t="str">
        <f t="shared" si="15"/>
        <v/>
      </c>
      <c r="U66" s="432" t="str">
        <f t="shared" si="16"/>
        <v/>
      </c>
      <c r="V66" s="432" t="str">
        <f t="shared" si="17"/>
        <v/>
      </c>
      <c r="W66" s="432" t="str">
        <f t="shared" si="18"/>
        <v/>
      </c>
      <c r="X66" s="432" t="str">
        <f t="shared" si="19"/>
        <v/>
      </c>
      <c r="Y66" s="432" t="str">
        <f t="shared" si="20"/>
        <v/>
      </c>
      <c r="Z66" s="432" t="str">
        <f t="shared" si="21"/>
        <v/>
      </c>
      <c r="AA66" s="432" t="str">
        <f t="shared" si="22"/>
        <v/>
      </c>
    </row>
    <row r="67" spans="1:27" ht="21" customHeight="1" x14ac:dyDescent="0.15">
      <c r="A67" s="155"/>
      <c r="B67" s="160">
        <f t="shared" si="23"/>
        <v>0</v>
      </c>
      <c r="C67" s="162"/>
      <c r="D67" s="162"/>
      <c r="E67" s="162"/>
      <c r="F67" s="162"/>
      <c r="G67" s="162"/>
      <c r="H67" s="162"/>
      <c r="I67" s="162"/>
      <c r="J67" s="163"/>
      <c r="K67" s="164"/>
      <c r="S67" s="432" t="str">
        <f t="shared" si="14"/>
        <v/>
      </c>
      <c r="T67" s="432" t="str">
        <f t="shared" si="15"/>
        <v/>
      </c>
      <c r="U67" s="432" t="str">
        <f t="shared" si="16"/>
        <v/>
      </c>
      <c r="V67" s="432" t="str">
        <f t="shared" si="17"/>
        <v/>
      </c>
      <c r="W67" s="432" t="str">
        <f t="shared" si="18"/>
        <v/>
      </c>
      <c r="X67" s="432" t="str">
        <f t="shared" si="19"/>
        <v/>
      </c>
      <c r="Y67" s="432" t="str">
        <f t="shared" si="20"/>
        <v/>
      </c>
      <c r="Z67" s="432" t="str">
        <f t="shared" si="21"/>
        <v/>
      </c>
      <c r="AA67" s="432" t="str">
        <f t="shared" si="22"/>
        <v/>
      </c>
    </row>
    <row r="68" spans="1:27" ht="21" customHeight="1" x14ac:dyDescent="0.15">
      <c r="A68" s="155"/>
      <c r="B68" s="160">
        <f t="shared" si="23"/>
        <v>0</v>
      </c>
      <c r="C68" s="162"/>
      <c r="D68" s="162"/>
      <c r="E68" s="162"/>
      <c r="F68" s="162"/>
      <c r="G68" s="162"/>
      <c r="H68" s="162"/>
      <c r="I68" s="162"/>
      <c r="J68" s="163"/>
      <c r="K68" s="164"/>
      <c r="S68" s="432" t="str">
        <f t="shared" si="14"/>
        <v/>
      </c>
      <c r="T68" s="432" t="str">
        <f t="shared" si="15"/>
        <v/>
      </c>
      <c r="U68" s="432" t="str">
        <f t="shared" si="16"/>
        <v/>
      </c>
      <c r="V68" s="432" t="str">
        <f t="shared" si="17"/>
        <v/>
      </c>
      <c r="W68" s="432" t="str">
        <f t="shared" si="18"/>
        <v/>
      </c>
      <c r="X68" s="432" t="str">
        <f t="shared" si="19"/>
        <v/>
      </c>
      <c r="Y68" s="432" t="str">
        <f t="shared" si="20"/>
        <v/>
      </c>
      <c r="Z68" s="432" t="str">
        <f t="shared" si="21"/>
        <v/>
      </c>
      <c r="AA68" s="432" t="str">
        <f t="shared" si="22"/>
        <v/>
      </c>
    </row>
    <row r="69" spans="1:27" ht="21" customHeight="1" thickBot="1" x14ac:dyDescent="0.2">
      <c r="A69" s="156"/>
      <c r="B69" s="179">
        <f t="shared" si="23"/>
        <v>0</v>
      </c>
      <c r="C69" s="165"/>
      <c r="D69" s="165"/>
      <c r="E69" s="165"/>
      <c r="F69" s="165"/>
      <c r="G69" s="165"/>
      <c r="H69" s="165"/>
      <c r="I69" s="165"/>
      <c r="J69" s="166"/>
      <c r="K69" s="167"/>
      <c r="S69" s="432" t="str">
        <f t="shared" si="14"/>
        <v/>
      </c>
      <c r="T69" s="432" t="str">
        <f t="shared" si="15"/>
        <v/>
      </c>
      <c r="U69" s="432" t="str">
        <f t="shared" si="16"/>
        <v/>
      </c>
      <c r="V69" s="432" t="str">
        <f t="shared" si="17"/>
        <v/>
      </c>
      <c r="W69" s="432" t="str">
        <f t="shared" si="18"/>
        <v/>
      </c>
      <c r="X69" s="432" t="str">
        <f t="shared" si="19"/>
        <v/>
      </c>
      <c r="Y69" s="432" t="str">
        <f t="shared" si="20"/>
        <v/>
      </c>
      <c r="Z69" s="432" t="str">
        <f t="shared" si="21"/>
        <v/>
      </c>
      <c r="AA69" s="432" t="str">
        <f t="shared" si="22"/>
        <v/>
      </c>
    </row>
    <row r="72" spans="1:27" ht="21" customHeight="1" thickBot="1" x14ac:dyDescent="0.2">
      <c r="A72" s="541" t="s">
        <v>3</v>
      </c>
      <c r="B72" s="541"/>
      <c r="C72" s="541"/>
      <c r="D72" s="541"/>
      <c r="E72" s="541"/>
      <c r="F72" s="541"/>
      <c r="L72" s="542"/>
      <c r="M72" s="542"/>
      <c r="P72" s="542" t="s">
        <v>136</v>
      </c>
      <c r="Q72" s="542"/>
      <c r="R72" s="323"/>
    </row>
    <row r="73" spans="1:27" ht="21" customHeight="1" x14ac:dyDescent="0.15">
      <c r="A73" s="552" t="s">
        <v>224</v>
      </c>
      <c r="B73" s="550" t="s">
        <v>258</v>
      </c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99"/>
      <c r="N73" s="591" t="s">
        <v>166</v>
      </c>
      <c r="O73" s="550"/>
      <c r="P73" s="550"/>
      <c r="Q73" s="551"/>
      <c r="R73" s="323"/>
    </row>
    <row r="74" spans="1:27" ht="21" customHeight="1" x14ac:dyDescent="0.15">
      <c r="A74" s="582"/>
      <c r="B74" s="596" t="s">
        <v>243</v>
      </c>
      <c r="C74" s="596"/>
      <c r="D74" s="596"/>
      <c r="E74" s="596" t="s">
        <v>290</v>
      </c>
      <c r="F74" s="596"/>
      <c r="G74" s="596"/>
      <c r="H74" s="596" t="s">
        <v>135</v>
      </c>
      <c r="I74" s="596"/>
      <c r="J74" s="596"/>
      <c r="K74" s="596" t="s">
        <v>275</v>
      </c>
      <c r="L74" s="596"/>
      <c r="M74" s="600"/>
      <c r="N74" s="653" t="s">
        <v>272</v>
      </c>
      <c r="O74" s="655" t="s">
        <v>273</v>
      </c>
      <c r="P74" s="655" t="s">
        <v>216</v>
      </c>
      <c r="Q74" s="587" t="s">
        <v>243</v>
      </c>
      <c r="R74" s="323"/>
    </row>
    <row r="75" spans="1:27" ht="21" customHeight="1" thickBot="1" x14ac:dyDescent="0.2">
      <c r="A75" s="553"/>
      <c r="B75" s="327" t="s">
        <v>240</v>
      </c>
      <c r="C75" s="327" t="s">
        <v>241</v>
      </c>
      <c r="D75" s="327" t="s">
        <v>243</v>
      </c>
      <c r="E75" s="327" t="s">
        <v>240</v>
      </c>
      <c r="F75" s="327" t="s">
        <v>241</v>
      </c>
      <c r="G75" s="327" t="s">
        <v>243</v>
      </c>
      <c r="H75" s="327" t="s">
        <v>240</v>
      </c>
      <c r="I75" s="327" t="s">
        <v>241</v>
      </c>
      <c r="J75" s="327" t="s">
        <v>243</v>
      </c>
      <c r="K75" s="327" t="s">
        <v>240</v>
      </c>
      <c r="L75" s="327" t="s">
        <v>241</v>
      </c>
      <c r="M75" s="106" t="s">
        <v>243</v>
      </c>
      <c r="N75" s="654"/>
      <c r="O75" s="656"/>
      <c r="P75" s="656"/>
      <c r="Q75" s="588"/>
      <c r="R75" s="323"/>
      <c r="S75" s="432" t="s">
        <v>358</v>
      </c>
    </row>
    <row r="76" spans="1:27" ht="21" customHeight="1" thickTop="1" x14ac:dyDescent="0.15">
      <c r="A76" s="61" t="s">
        <v>243</v>
      </c>
      <c r="B76" s="62">
        <f>SUM(B77:B106)</f>
        <v>0</v>
      </c>
      <c r="C76" s="62">
        <f>SUM(C77:C106)</f>
        <v>0</v>
      </c>
      <c r="D76" s="62">
        <f t="shared" ref="D76:D90" si="24">SUM(B76:C76)</f>
        <v>0</v>
      </c>
      <c r="E76" s="62">
        <f>SUM(E77:E106)</f>
        <v>0</v>
      </c>
      <c r="F76" s="62">
        <f>SUM(F77:F106)</f>
        <v>0</v>
      </c>
      <c r="G76" s="62">
        <f t="shared" ref="G76:G90" si="25">SUM(E76:F76)</f>
        <v>0</v>
      </c>
      <c r="H76" s="62">
        <f>SUM(H77:H106)</f>
        <v>0</v>
      </c>
      <c r="I76" s="62">
        <f>SUM(I77:I106)</f>
        <v>0</v>
      </c>
      <c r="J76" s="62">
        <f t="shared" ref="J76:J90" si="26">SUM(H76:I76)</f>
        <v>0</v>
      </c>
      <c r="K76" s="62">
        <f>SUM(K77:K106)</f>
        <v>0</v>
      </c>
      <c r="L76" s="62">
        <f>SUM(L77:L106)</f>
        <v>0</v>
      </c>
      <c r="M76" s="112">
        <f t="shared" ref="M76:M90" si="27">SUM(K76:L76)</f>
        <v>0</v>
      </c>
      <c r="N76" s="96">
        <f>SUM(N77:N106)</f>
        <v>0</v>
      </c>
      <c r="O76" s="158">
        <f>SUM(O77:O106)</f>
        <v>0</v>
      </c>
      <c r="P76" s="62">
        <f>SUM(P77:P106)</f>
        <v>0</v>
      </c>
      <c r="Q76" s="63">
        <f t="shared" ref="Q76:Q90" si="28">SUM(N76:P76)</f>
        <v>0</v>
      </c>
      <c r="R76" s="323"/>
      <c r="S76" s="432" t="str">
        <f t="shared" ref="S76:S106" si="29">IF(B39=D76,"","오류")</f>
        <v/>
      </c>
      <c r="T76" s="432" t="str">
        <f>IF(D76=Q76,"","오류")</f>
        <v/>
      </c>
    </row>
    <row r="77" spans="1:27" ht="21" customHeight="1" x14ac:dyDescent="0.15">
      <c r="A77" s="64" t="s">
        <v>395</v>
      </c>
      <c r="B77" s="65">
        <f t="shared" ref="B77:B90" si="30">SUM(E77,H77,K77)</f>
        <v>0</v>
      </c>
      <c r="C77" s="65">
        <f t="shared" ref="C77:C90" si="31">SUM(F77,I77,L77)</f>
        <v>0</v>
      </c>
      <c r="D77" s="67">
        <f t="shared" si="24"/>
        <v>0</v>
      </c>
      <c r="E77" s="313">
        <v>0</v>
      </c>
      <c r="F77" s="313">
        <v>0</v>
      </c>
      <c r="G77" s="67">
        <f t="shared" si="25"/>
        <v>0</v>
      </c>
      <c r="H77" s="313">
        <v>0</v>
      </c>
      <c r="I77" s="313">
        <v>0</v>
      </c>
      <c r="J77" s="67">
        <f t="shared" si="26"/>
        <v>0</v>
      </c>
      <c r="K77" s="313">
        <v>0</v>
      </c>
      <c r="L77" s="313">
        <v>0</v>
      </c>
      <c r="M77" s="109">
        <f t="shared" si="27"/>
        <v>0</v>
      </c>
      <c r="N77" s="53">
        <v>0</v>
      </c>
      <c r="O77" s="313">
        <v>0</v>
      </c>
      <c r="P77" s="313">
        <v>0</v>
      </c>
      <c r="Q77" s="68">
        <f t="shared" si="28"/>
        <v>0</v>
      </c>
      <c r="R77" s="323"/>
      <c r="S77" s="432" t="str">
        <f t="shared" si="29"/>
        <v/>
      </c>
      <c r="T77" s="432" t="str">
        <f t="shared" ref="T77:T106" si="32">IF(D77=Q77,"","오류")</f>
        <v/>
      </c>
    </row>
    <row r="78" spans="1:27" ht="21" customHeight="1" x14ac:dyDescent="0.15">
      <c r="A78" s="64" t="s">
        <v>396</v>
      </c>
      <c r="B78" s="65">
        <f t="shared" si="30"/>
        <v>0</v>
      </c>
      <c r="C78" s="65">
        <f t="shared" si="31"/>
        <v>0</v>
      </c>
      <c r="D78" s="67">
        <f t="shared" si="24"/>
        <v>0</v>
      </c>
      <c r="E78" s="313">
        <v>0</v>
      </c>
      <c r="F78" s="313">
        <v>0</v>
      </c>
      <c r="G78" s="67">
        <f t="shared" si="25"/>
        <v>0</v>
      </c>
      <c r="H78" s="313">
        <v>0</v>
      </c>
      <c r="I78" s="313">
        <v>0</v>
      </c>
      <c r="J78" s="67">
        <f t="shared" si="26"/>
        <v>0</v>
      </c>
      <c r="K78" s="313">
        <v>0</v>
      </c>
      <c r="L78" s="313">
        <v>0</v>
      </c>
      <c r="M78" s="109">
        <f t="shared" si="27"/>
        <v>0</v>
      </c>
      <c r="N78" s="53">
        <v>0</v>
      </c>
      <c r="O78" s="313">
        <v>0</v>
      </c>
      <c r="P78" s="313">
        <v>0</v>
      </c>
      <c r="Q78" s="68">
        <f t="shared" si="28"/>
        <v>0</v>
      </c>
      <c r="R78" s="323"/>
      <c r="S78" s="432" t="str">
        <f t="shared" si="29"/>
        <v/>
      </c>
      <c r="T78" s="432" t="str">
        <f t="shared" si="32"/>
        <v/>
      </c>
    </row>
    <row r="79" spans="1:27" ht="21" customHeight="1" x14ac:dyDescent="0.15">
      <c r="A79" s="64" t="s">
        <v>397</v>
      </c>
      <c r="B79" s="65">
        <f t="shared" si="30"/>
        <v>0</v>
      </c>
      <c r="C79" s="65">
        <f t="shared" si="31"/>
        <v>0</v>
      </c>
      <c r="D79" s="67">
        <f t="shared" si="24"/>
        <v>0</v>
      </c>
      <c r="E79" s="313">
        <v>0</v>
      </c>
      <c r="F79" s="313">
        <v>0</v>
      </c>
      <c r="G79" s="67">
        <f t="shared" si="25"/>
        <v>0</v>
      </c>
      <c r="H79" s="313">
        <v>0</v>
      </c>
      <c r="I79" s="313">
        <v>0</v>
      </c>
      <c r="J79" s="67">
        <f t="shared" si="26"/>
        <v>0</v>
      </c>
      <c r="K79" s="313">
        <v>0</v>
      </c>
      <c r="L79" s="313">
        <v>0</v>
      </c>
      <c r="M79" s="109">
        <f t="shared" si="27"/>
        <v>0</v>
      </c>
      <c r="N79" s="53">
        <v>0</v>
      </c>
      <c r="O79" s="313">
        <v>0</v>
      </c>
      <c r="P79" s="313">
        <v>0</v>
      </c>
      <c r="Q79" s="68">
        <f t="shared" si="28"/>
        <v>0</v>
      </c>
      <c r="R79" s="323"/>
      <c r="S79" s="432" t="str">
        <f t="shared" si="29"/>
        <v/>
      </c>
      <c r="T79" s="432" t="str">
        <f t="shared" si="32"/>
        <v/>
      </c>
    </row>
    <row r="80" spans="1:27" ht="21" customHeight="1" x14ac:dyDescent="0.15">
      <c r="A80" s="64" t="s">
        <v>398</v>
      </c>
      <c r="B80" s="65">
        <f t="shared" si="30"/>
        <v>0</v>
      </c>
      <c r="C80" s="65">
        <f t="shared" si="31"/>
        <v>0</v>
      </c>
      <c r="D80" s="67">
        <f t="shared" si="24"/>
        <v>0</v>
      </c>
      <c r="E80" s="313">
        <v>0</v>
      </c>
      <c r="F80" s="313">
        <v>0</v>
      </c>
      <c r="G80" s="67">
        <f t="shared" si="25"/>
        <v>0</v>
      </c>
      <c r="H80" s="313">
        <v>0</v>
      </c>
      <c r="I80" s="313">
        <v>0</v>
      </c>
      <c r="J80" s="67">
        <f t="shared" si="26"/>
        <v>0</v>
      </c>
      <c r="K80" s="313">
        <v>0</v>
      </c>
      <c r="L80" s="313">
        <v>0</v>
      </c>
      <c r="M80" s="109">
        <f t="shared" si="27"/>
        <v>0</v>
      </c>
      <c r="N80" s="53">
        <v>0</v>
      </c>
      <c r="O80" s="313">
        <v>0</v>
      </c>
      <c r="P80" s="313">
        <v>0</v>
      </c>
      <c r="Q80" s="68">
        <f t="shared" si="28"/>
        <v>0</v>
      </c>
      <c r="R80" s="323"/>
      <c r="S80" s="432" t="str">
        <f t="shared" si="29"/>
        <v/>
      </c>
      <c r="T80" s="432" t="str">
        <f t="shared" si="32"/>
        <v/>
      </c>
    </row>
    <row r="81" spans="1:20" ht="21" customHeight="1" x14ac:dyDescent="0.15">
      <c r="A81" s="64" t="s">
        <v>399</v>
      </c>
      <c r="B81" s="65">
        <f t="shared" si="30"/>
        <v>0</v>
      </c>
      <c r="C81" s="65">
        <f t="shared" si="31"/>
        <v>0</v>
      </c>
      <c r="D81" s="67">
        <f t="shared" si="24"/>
        <v>0</v>
      </c>
      <c r="E81" s="313">
        <v>0</v>
      </c>
      <c r="F81" s="313">
        <v>0</v>
      </c>
      <c r="G81" s="67">
        <f t="shared" si="25"/>
        <v>0</v>
      </c>
      <c r="H81" s="313">
        <v>0</v>
      </c>
      <c r="I81" s="313">
        <v>0</v>
      </c>
      <c r="J81" s="67">
        <f t="shared" si="26"/>
        <v>0</v>
      </c>
      <c r="K81" s="313">
        <v>0</v>
      </c>
      <c r="L81" s="313">
        <v>0</v>
      </c>
      <c r="M81" s="109">
        <f t="shared" si="27"/>
        <v>0</v>
      </c>
      <c r="N81" s="53">
        <v>0</v>
      </c>
      <c r="O81" s="313">
        <v>0</v>
      </c>
      <c r="P81" s="313">
        <v>0</v>
      </c>
      <c r="Q81" s="68">
        <f t="shared" si="28"/>
        <v>0</v>
      </c>
      <c r="R81" s="323"/>
      <c r="S81" s="432" t="str">
        <f t="shared" si="29"/>
        <v/>
      </c>
      <c r="T81" s="432" t="str">
        <f t="shared" si="32"/>
        <v/>
      </c>
    </row>
    <row r="82" spans="1:20" ht="21" customHeight="1" x14ac:dyDescent="0.15">
      <c r="A82" s="64" t="s">
        <v>400</v>
      </c>
      <c r="B82" s="65">
        <f t="shared" si="30"/>
        <v>0</v>
      </c>
      <c r="C82" s="65">
        <f t="shared" si="31"/>
        <v>0</v>
      </c>
      <c r="D82" s="67">
        <f t="shared" si="24"/>
        <v>0</v>
      </c>
      <c r="E82" s="313">
        <v>0</v>
      </c>
      <c r="F82" s="313">
        <v>0</v>
      </c>
      <c r="G82" s="67">
        <f t="shared" si="25"/>
        <v>0</v>
      </c>
      <c r="H82" s="313">
        <v>0</v>
      </c>
      <c r="I82" s="313">
        <v>0</v>
      </c>
      <c r="J82" s="67">
        <f t="shared" si="26"/>
        <v>0</v>
      </c>
      <c r="K82" s="313">
        <v>0</v>
      </c>
      <c r="L82" s="313">
        <v>0</v>
      </c>
      <c r="M82" s="109">
        <f t="shared" si="27"/>
        <v>0</v>
      </c>
      <c r="N82" s="53">
        <v>0</v>
      </c>
      <c r="O82" s="313">
        <v>0</v>
      </c>
      <c r="P82" s="313">
        <v>0</v>
      </c>
      <c r="Q82" s="68">
        <f t="shared" si="28"/>
        <v>0</v>
      </c>
      <c r="R82" s="323"/>
      <c r="S82" s="432" t="str">
        <f t="shared" si="29"/>
        <v/>
      </c>
      <c r="T82" s="432" t="str">
        <f t="shared" si="32"/>
        <v/>
      </c>
    </row>
    <row r="83" spans="1:20" ht="21" customHeight="1" x14ac:dyDescent="0.15">
      <c r="A83" s="64" t="s">
        <v>401</v>
      </c>
      <c r="B83" s="65">
        <f t="shared" si="30"/>
        <v>0</v>
      </c>
      <c r="C83" s="65">
        <f t="shared" si="31"/>
        <v>0</v>
      </c>
      <c r="D83" s="67">
        <f t="shared" si="24"/>
        <v>0</v>
      </c>
      <c r="E83" s="313">
        <v>0</v>
      </c>
      <c r="F83" s="313">
        <v>0</v>
      </c>
      <c r="G83" s="67">
        <f t="shared" si="25"/>
        <v>0</v>
      </c>
      <c r="H83" s="313">
        <v>0</v>
      </c>
      <c r="I83" s="313">
        <v>0</v>
      </c>
      <c r="J83" s="67">
        <f t="shared" si="26"/>
        <v>0</v>
      </c>
      <c r="K83" s="313">
        <v>0</v>
      </c>
      <c r="L83" s="313">
        <v>0</v>
      </c>
      <c r="M83" s="109">
        <f t="shared" si="27"/>
        <v>0</v>
      </c>
      <c r="N83" s="53">
        <v>0</v>
      </c>
      <c r="O83" s="313">
        <v>0</v>
      </c>
      <c r="P83" s="313">
        <v>0</v>
      </c>
      <c r="Q83" s="68">
        <f t="shared" si="28"/>
        <v>0</v>
      </c>
      <c r="R83" s="323"/>
      <c r="S83" s="432" t="str">
        <f t="shared" si="29"/>
        <v/>
      </c>
      <c r="T83" s="432" t="str">
        <f t="shared" si="32"/>
        <v/>
      </c>
    </row>
    <row r="84" spans="1:20" ht="21" customHeight="1" x14ac:dyDescent="0.15">
      <c r="A84" s="64" t="s">
        <v>402</v>
      </c>
      <c r="B84" s="65">
        <f t="shared" si="30"/>
        <v>0</v>
      </c>
      <c r="C84" s="65">
        <f t="shared" si="31"/>
        <v>0</v>
      </c>
      <c r="D84" s="67">
        <f t="shared" si="24"/>
        <v>0</v>
      </c>
      <c r="E84" s="313">
        <v>0</v>
      </c>
      <c r="F84" s="313">
        <v>0</v>
      </c>
      <c r="G84" s="67">
        <f t="shared" si="25"/>
        <v>0</v>
      </c>
      <c r="H84" s="313">
        <v>0</v>
      </c>
      <c r="I84" s="313">
        <v>0</v>
      </c>
      <c r="J84" s="67">
        <f t="shared" si="26"/>
        <v>0</v>
      </c>
      <c r="K84" s="313">
        <v>0</v>
      </c>
      <c r="L84" s="313">
        <v>0</v>
      </c>
      <c r="M84" s="109">
        <f t="shared" si="27"/>
        <v>0</v>
      </c>
      <c r="N84" s="53">
        <v>0</v>
      </c>
      <c r="O84" s="313">
        <v>0</v>
      </c>
      <c r="P84" s="313">
        <v>0</v>
      </c>
      <c r="Q84" s="68">
        <f t="shared" si="28"/>
        <v>0</v>
      </c>
      <c r="R84" s="323"/>
      <c r="S84" s="432" t="str">
        <f t="shared" si="29"/>
        <v/>
      </c>
      <c r="T84" s="432" t="str">
        <f t="shared" si="32"/>
        <v/>
      </c>
    </row>
    <row r="85" spans="1:20" ht="21" customHeight="1" x14ac:dyDescent="0.15">
      <c r="A85" s="64" t="s">
        <v>403</v>
      </c>
      <c r="B85" s="65">
        <f t="shared" si="30"/>
        <v>0</v>
      </c>
      <c r="C85" s="65">
        <f t="shared" si="31"/>
        <v>0</v>
      </c>
      <c r="D85" s="67">
        <f t="shared" si="24"/>
        <v>0</v>
      </c>
      <c r="E85" s="313">
        <v>0</v>
      </c>
      <c r="F85" s="313">
        <v>0</v>
      </c>
      <c r="G85" s="67">
        <f t="shared" si="25"/>
        <v>0</v>
      </c>
      <c r="H85" s="313">
        <v>0</v>
      </c>
      <c r="I85" s="313">
        <v>0</v>
      </c>
      <c r="J85" s="67">
        <f t="shared" si="26"/>
        <v>0</v>
      </c>
      <c r="K85" s="313">
        <v>0</v>
      </c>
      <c r="L85" s="313">
        <v>0</v>
      </c>
      <c r="M85" s="109">
        <f t="shared" si="27"/>
        <v>0</v>
      </c>
      <c r="N85" s="53">
        <v>0</v>
      </c>
      <c r="O85" s="313">
        <v>0</v>
      </c>
      <c r="P85" s="313">
        <v>0</v>
      </c>
      <c r="Q85" s="68">
        <f t="shared" si="28"/>
        <v>0</v>
      </c>
      <c r="R85" s="323"/>
      <c r="S85" s="432" t="str">
        <f t="shared" si="29"/>
        <v/>
      </c>
      <c r="T85" s="432" t="str">
        <f t="shared" si="32"/>
        <v/>
      </c>
    </row>
    <row r="86" spans="1:20" ht="21" customHeight="1" x14ac:dyDescent="0.15">
      <c r="A86" s="64" t="s">
        <v>404</v>
      </c>
      <c r="B86" s="65">
        <f t="shared" si="30"/>
        <v>0</v>
      </c>
      <c r="C86" s="65">
        <f t="shared" si="31"/>
        <v>0</v>
      </c>
      <c r="D86" s="67">
        <f t="shared" si="24"/>
        <v>0</v>
      </c>
      <c r="E86" s="313">
        <v>0</v>
      </c>
      <c r="F86" s="313">
        <v>0</v>
      </c>
      <c r="G86" s="67">
        <f t="shared" si="25"/>
        <v>0</v>
      </c>
      <c r="H86" s="313">
        <v>0</v>
      </c>
      <c r="I86" s="313">
        <v>0</v>
      </c>
      <c r="J86" s="67">
        <f t="shared" si="26"/>
        <v>0</v>
      </c>
      <c r="K86" s="313">
        <v>0</v>
      </c>
      <c r="L86" s="313">
        <v>0</v>
      </c>
      <c r="M86" s="109">
        <f t="shared" si="27"/>
        <v>0</v>
      </c>
      <c r="N86" s="53">
        <v>0</v>
      </c>
      <c r="O86" s="313">
        <v>0</v>
      </c>
      <c r="P86" s="313">
        <v>0</v>
      </c>
      <c r="Q86" s="68">
        <f t="shared" si="28"/>
        <v>0</v>
      </c>
      <c r="R86" s="323"/>
      <c r="S86" s="432" t="str">
        <f t="shared" si="29"/>
        <v/>
      </c>
      <c r="T86" s="432" t="str">
        <f t="shared" si="32"/>
        <v/>
      </c>
    </row>
    <row r="87" spans="1:20" ht="21" customHeight="1" x14ac:dyDescent="0.15">
      <c r="A87" s="64" t="s">
        <v>405</v>
      </c>
      <c r="B87" s="65">
        <f t="shared" si="30"/>
        <v>0</v>
      </c>
      <c r="C87" s="65">
        <f t="shared" si="31"/>
        <v>0</v>
      </c>
      <c r="D87" s="67">
        <f t="shared" si="24"/>
        <v>0</v>
      </c>
      <c r="E87" s="313">
        <v>0</v>
      </c>
      <c r="F87" s="313">
        <v>0</v>
      </c>
      <c r="G87" s="67">
        <f t="shared" si="25"/>
        <v>0</v>
      </c>
      <c r="H87" s="313">
        <v>0</v>
      </c>
      <c r="I87" s="313">
        <v>0</v>
      </c>
      <c r="J87" s="67">
        <f t="shared" si="26"/>
        <v>0</v>
      </c>
      <c r="K87" s="313">
        <v>0</v>
      </c>
      <c r="L87" s="313">
        <v>0</v>
      </c>
      <c r="M87" s="109">
        <f t="shared" si="27"/>
        <v>0</v>
      </c>
      <c r="N87" s="53">
        <v>0</v>
      </c>
      <c r="O87" s="313">
        <v>0</v>
      </c>
      <c r="P87" s="313">
        <v>0</v>
      </c>
      <c r="Q87" s="68">
        <f t="shared" si="28"/>
        <v>0</v>
      </c>
      <c r="R87" s="323"/>
      <c r="S87" s="432" t="str">
        <f t="shared" si="29"/>
        <v/>
      </c>
      <c r="T87" s="432" t="str">
        <f t="shared" si="32"/>
        <v/>
      </c>
    </row>
    <row r="88" spans="1:20" ht="21" customHeight="1" x14ac:dyDescent="0.15">
      <c r="A88" s="155"/>
      <c r="B88" s="65">
        <f t="shared" si="30"/>
        <v>0</v>
      </c>
      <c r="C88" s="65">
        <f t="shared" si="31"/>
        <v>0</v>
      </c>
      <c r="D88" s="67">
        <f t="shared" si="24"/>
        <v>0</v>
      </c>
      <c r="E88" s="313"/>
      <c r="F88" s="313"/>
      <c r="G88" s="67">
        <f t="shared" ref="G88" si="33">SUM(E88:F88)</f>
        <v>0</v>
      </c>
      <c r="H88" s="313"/>
      <c r="I88" s="313"/>
      <c r="J88" s="67">
        <f t="shared" ref="J88" si="34">SUM(H88:I88)</f>
        <v>0</v>
      </c>
      <c r="K88" s="313"/>
      <c r="L88" s="313"/>
      <c r="M88" s="109">
        <f t="shared" ref="M88" si="35">SUM(K88:L88)</f>
        <v>0</v>
      </c>
      <c r="N88" s="53"/>
      <c r="O88" s="313"/>
      <c r="P88" s="313"/>
      <c r="Q88" s="68">
        <f t="shared" ref="Q88" si="36">SUM(N88:P88)</f>
        <v>0</v>
      </c>
      <c r="R88" s="323"/>
      <c r="S88" s="432" t="str">
        <f t="shared" si="29"/>
        <v/>
      </c>
      <c r="T88" s="432" t="str">
        <f t="shared" si="32"/>
        <v/>
      </c>
    </row>
    <row r="89" spans="1:20" ht="21" customHeight="1" x14ac:dyDescent="0.15">
      <c r="A89" s="155"/>
      <c r="B89" s="65">
        <f t="shared" si="30"/>
        <v>0</v>
      </c>
      <c r="C89" s="65">
        <f t="shared" si="31"/>
        <v>0</v>
      </c>
      <c r="D89" s="67">
        <f t="shared" si="24"/>
        <v>0</v>
      </c>
      <c r="E89" s="313"/>
      <c r="F89" s="313"/>
      <c r="G89" s="67">
        <f t="shared" si="25"/>
        <v>0</v>
      </c>
      <c r="H89" s="313"/>
      <c r="I89" s="313"/>
      <c r="J89" s="67">
        <f t="shared" si="26"/>
        <v>0</v>
      </c>
      <c r="K89" s="313"/>
      <c r="L89" s="313"/>
      <c r="M89" s="109">
        <f t="shared" si="27"/>
        <v>0</v>
      </c>
      <c r="N89" s="53"/>
      <c r="O89" s="313"/>
      <c r="P89" s="313"/>
      <c r="Q89" s="68">
        <f t="shared" si="28"/>
        <v>0</v>
      </c>
      <c r="R89" s="323"/>
      <c r="S89" s="432" t="str">
        <f t="shared" si="29"/>
        <v/>
      </c>
      <c r="T89" s="432" t="str">
        <f t="shared" si="32"/>
        <v/>
      </c>
    </row>
    <row r="90" spans="1:20" ht="21" customHeight="1" x14ac:dyDescent="0.15">
      <c r="A90" s="155"/>
      <c r="B90" s="65">
        <f t="shared" si="30"/>
        <v>0</v>
      </c>
      <c r="C90" s="65">
        <f t="shared" si="31"/>
        <v>0</v>
      </c>
      <c r="D90" s="67">
        <f t="shared" si="24"/>
        <v>0</v>
      </c>
      <c r="E90" s="313"/>
      <c r="F90" s="313"/>
      <c r="G90" s="67">
        <f t="shared" si="25"/>
        <v>0</v>
      </c>
      <c r="H90" s="313"/>
      <c r="I90" s="313"/>
      <c r="J90" s="67">
        <f t="shared" si="26"/>
        <v>0</v>
      </c>
      <c r="K90" s="313"/>
      <c r="L90" s="313"/>
      <c r="M90" s="109">
        <f t="shared" si="27"/>
        <v>0</v>
      </c>
      <c r="N90" s="53"/>
      <c r="O90" s="313"/>
      <c r="P90" s="313"/>
      <c r="Q90" s="68">
        <f t="shared" si="28"/>
        <v>0</v>
      </c>
      <c r="R90" s="323"/>
      <c r="S90" s="432" t="str">
        <f t="shared" si="29"/>
        <v/>
      </c>
      <c r="T90" s="432" t="str">
        <f t="shared" si="32"/>
        <v/>
      </c>
    </row>
    <row r="91" spans="1:20" ht="21" customHeight="1" x14ac:dyDescent="0.15">
      <c r="A91" s="155"/>
      <c r="B91" s="65">
        <f t="shared" ref="B91:B106" si="37">SUM(E91,H91,K91)</f>
        <v>0</v>
      </c>
      <c r="C91" s="65">
        <f t="shared" ref="C91:C106" si="38">SUM(F91,I91,L91)</f>
        <v>0</v>
      </c>
      <c r="D91" s="67">
        <f t="shared" ref="D91:D106" si="39">SUM(B91:C91)</f>
        <v>0</v>
      </c>
      <c r="E91" s="313"/>
      <c r="F91" s="313"/>
      <c r="G91" s="67">
        <f t="shared" ref="G91:G106" si="40">SUM(E91:F91)</f>
        <v>0</v>
      </c>
      <c r="H91" s="313"/>
      <c r="I91" s="313"/>
      <c r="J91" s="67">
        <f t="shared" ref="J91:J106" si="41">SUM(H91:I91)</f>
        <v>0</v>
      </c>
      <c r="K91" s="313"/>
      <c r="L91" s="313"/>
      <c r="M91" s="109">
        <f t="shared" ref="M91:M106" si="42">SUM(K91:L91)</f>
        <v>0</v>
      </c>
      <c r="N91" s="53"/>
      <c r="O91" s="313"/>
      <c r="P91" s="313"/>
      <c r="Q91" s="68">
        <f t="shared" ref="Q91:Q106" si="43">SUM(N91:P91)</f>
        <v>0</v>
      </c>
      <c r="R91" s="323"/>
      <c r="S91" s="432" t="str">
        <f t="shared" si="29"/>
        <v/>
      </c>
      <c r="T91" s="432" t="str">
        <f t="shared" si="32"/>
        <v/>
      </c>
    </row>
    <row r="92" spans="1:20" ht="21" customHeight="1" x14ac:dyDescent="0.15">
      <c r="A92" s="155"/>
      <c r="B92" s="65">
        <f t="shared" si="37"/>
        <v>0</v>
      </c>
      <c r="C92" s="65">
        <f t="shared" si="38"/>
        <v>0</v>
      </c>
      <c r="D92" s="67">
        <f t="shared" si="39"/>
        <v>0</v>
      </c>
      <c r="E92" s="313"/>
      <c r="F92" s="313"/>
      <c r="G92" s="67">
        <f t="shared" si="40"/>
        <v>0</v>
      </c>
      <c r="H92" s="313"/>
      <c r="I92" s="313"/>
      <c r="J92" s="67">
        <f t="shared" si="41"/>
        <v>0</v>
      </c>
      <c r="K92" s="313"/>
      <c r="L92" s="313"/>
      <c r="M92" s="109">
        <f t="shared" si="42"/>
        <v>0</v>
      </c>
      <c r="N92" s="53"/>
      <c r="O92" s="313"/>
      <c r="P92" s="313"/>
      <c r="Q92" s="68">
        <f t="shared" si="43"/>
        <v>0</v>
      </c>
      <c r="R92" s="323"/>
      <c r="S92" s="432" t="str">
        <f t="shared" si="29"/>
        <v/>
      </c>
      <c r="T92" s="432" t="str">
        <f t="shared" si="32"/>
        <v/>
      </c>
    </row>
    <row r="93" spans="1:20" ht="21" customHeight="1" x14ac:dyDescent="0.15">
      <c r="A93" s="155"/>
      <c r="B93" s="65">
        <f t="shared" si="37"/>
        <v>0</v>
      </c>
      <c r="C93" s="65">
        <f t="shared" si="38"/>
        <v>0</v>
      </c>
      <c r="D93" s="67">
        <f t="shared" si="39"/>
        <v>0</v>
      </c>
      <c r="E93" s="313"/>
      <c r="F93" s="313"/>
      <c r="G93" s="67">
        <f t="shared" si="40"/>
        <v>0</v>
      </c>
      <c r="H93" s="313"/>
      <c r="I93" s="313"/>
      <c r="J93" s="67">
        <f t="shared" si="41"/>
        <v>0</v>
      </c>
      <c r="K93" s="313"/>
      <c r="L93" s="313"/>
      <c r="M93" s="109">
        <f t="shared" si="42"/>
        <v>0</v>
      </c>
      <c r="N93" s="53"/>
      <c r="O93" s="313"/>
      <c r="P93" s="313"/>
      <c r="Q93" s="68">
        <f t="shared" si="43"/>
        <v>0</v>
      </c>
      <c r="R93" s="323"/>
      <c r="S93" s="432" t="str">
        <f t="shared" si="29"/>
        <v/>
      </c>
      <c r="T93" s="432" t="str">
        <f t="shared" si="32"/>
        <v/>
      </c>
    </row>
    <row r="94" spans="1:20" ht="21" customHeight="1" x14ac:dyDescent="0.15">
      <c r="A94" s="155"/>
      <c r="B94" s="65">
        <f t="shared" si="37"/>
        <v>0</v>
      </c>
      <c r="C94" s="65">
        <f t="shared" si="38"/>
        <v>0</v>
      </c>
      <c r="D94" s="67">
        <f t="shared" si="39"/>
        <v>0</v>
      </c>
      <c r="E94" s="313"/>
      <c r="F94" s="313"/>
      <c r="G94" s="67">
        <f t="shared" si="40"/>
        <v>0</v>
      </c>
      <c r="H94" s="313"/>
      <c r="I94" s="313"/>
      <c r="J94" s="67">
        <f t="shared" si="41"/>
        <v>0</v>
      </c>
      <c r="K94" s="313"/>
      <c r="L94" s="313"/>
      <c r="M94" s="109">
        <f t="shared" si="42"/>
        <v>0</v>
      </c>
      <c r="N94" s="53"/>
      <c r="O94" s="313"/>
      <c r="P94" s="313"/>
      <c r="Q94" s="68">
        <f t="shared" si="43"/>
        <v>0</v>
      </c>
      <c r="R94" s="323"/>
      <c r="S94" s="432" t="str">
        <f t="shared" si="29"/>
        <v/>
      </c>
      <c r="T94" s="432" t="str">
        <f t="shared" si="32"/>
        <v/>
      </c>
    </row>
    <row r="95" spans="1:20" ht="21" customHeight="1" x14ac:dyDescent="0.15">
      <c r="A95" s="155"/>
      <c r="B95" s="65">
        <f t="shared" si="37"/>
        <v>0</v>
      </c>
      <c r="C95" s="65">
        <f t="shared" si="38"/>
        <v>0</v>
      </c>
      <c r="D95" s="67">
        <f t="shared" si="39"/>
        <v>0</v>
      </c>
      <c r="E95" s="313"/>
      <c r="F95" s="313"/>
      <c r="G95" s="67">
        <f t="shared" si="40"/>
        <v>0</v>
      </c>
      <c r="H95" s="313"/>
      <c r="I95" s="313"/>
      <c r="J95" s="67">
        <f t="shared" si="41"/>
        <v>0</v>
      </c>
      <c r="K95" s="313"/>
      <c r="L95" s="313"/>
      <c r="M95" s="109">
        <f t="shared" si="42"/>
        <v>0</v>
      </c>
      <c r="N95" s="53"/>
      <c r="O95" s="313"/>
      <c r="P95" s="313"/>
      <c r="Q95" s="68">
        <f t="shared" si="43"/>
        <v>0</v>
      </c>
      <c r="R95" s="323"/>
      <c r="S95" s="432" t="str">
        <f t="shared" si="29"/>
        <v/>
      </c>
      <c r="T95" s="432" t="str">
        <f t="shared" si="32"/>
        <v/>
      </c>
    </row>
    <row r="96" spans="1:20" ht="21" customHeight="1" x14ac:dyDescent="0.15">
      <c r="A96" s="155"/>
      <c r="B96" s="65">
        <f t="shared" si="37"/>
        <v>0</v>
      </c>
      <c r="C96" s="65">
        <f t="shared" si="38"/>
        <v>0</v>
      </c>
      <c r="D96" s="67">
        <f t="shared" si="39"/>
        <v>0</v>
      </c>
      <c r="E96" s="313"/>
      <c r="F96" s="313"/>
      <c r="G96" s="67">
        <f t="shared" si="40"/>
        <v>0</v>
      </c>
      <c r="H96" s="313"/>
      <c r="I96" s="313"/>
      <c r="J96" s="67">
        <f t="shared" si="41"/>
        <v>0</v>
      </c>
      <c r="K96" s="313"/>
      <c r="L96" s="313"/>
      <c r="M96" s="109">
        <f t="shared" si="42"/>
        <v>0</v>
      </c>
      <c r="N96" s="53"/>
      <c r="O96" s="313"/>
      <c r="P96" s="313"/>
      <c r="Q96" s="68">
        <f t="shared" si="43"/>
        <v>0</v>
      </c>
      <c r="R96" s="323"/>
      <c r="S96" s="432" t="str">
        <f t="shared" si="29"/>
        <v/>
      </c>
      <c r="T96" s="432" t="str">
        <f t="shared" si="32"/>
        <v/>
      </c>
    </row>
    <row r="97" spans="1:20" ht="21" customHeight="1" x14ac:dyDescent="0.15">
      <c r="A97" s="155"/>
      <c r="B97" s="65">
        <f t="shared" si="37"/>
        <v>0</v>
      </c>
      <c r="C97" s="65">
        <f t="shared" si="38"/>
        <v>0</v>
      </c>
      <c r="D97" s="67">
        <f t="shared" si="39"/>
        <v>0</v>
      </c>
      <c r="E97" s="313"/>
      <c r="F97" s="313"/>
      <c r="G97" s="67">
        <f t="shared" si="40"/>
        <v>0</v>
      </c>
      <c r="H97" s="313"/>
      <c r="I97" s="313"/>
      <c r="J97" s="67">
        <f t="shared" si="41"/>
        <v>0</v>
      </c>
      <c r="K97" s="313"/>
      <c r="L97" s="313"/>
      <c r="M97" s="109">
        <f t="shared" si="42"/>
        <v>0</v>
      </c>
      <c r="N97" s="53"/>
      <c r="O97" s="313"/>
      <c r="P97" s="313"/>
      <c r="Q97" s="68">
        <f t="shared" si="43"/>
        <v>0</v>
      </c>
      <c r="R97" s="323"/>
      <c r="S97" s="432" t="str">
        <f t="shared" si="29"/>
        <v/>
      </c>
      <c r="T97" s="432" t="str">
        <f t="shared" si="32"/>
        <v/>
      </c>
    </row>
    <row r="98" spans="1:20" ht="21" customHeight="1" x14ac:dyDescent="0.15">
      <c r="A98" s="155"/>
      <c r="B98" s="65">
        <f t="shared" si="37"/>
        <v>0</v>
      </c>
      <c r="C98" s="65">
        <f t="shared" si="38"/>
        <v>0</v>
      </c>
      <c r="D98" s="67">
        <f t="shared" si="39"/>
        <v>0</v>
      </c>
      <c r="E98" s="313"/>
      <c r="F98" s="313"/>
      <c r="G98" s="67">
        <f t="shared" si="40"/>
        <v>0</v>
      </c>
      <c r="H98" s="313"/>
      <c r="I98" s="313"/>
      <c r="J98" s="67">
        <f t="shared" si="41"/>
        <v>0</v>
      </c>
      <c r="K98" s="313"/>
      <c r="L98" s="313"/>
      <c r="M98" s="109">
        <f t="shared" si="42"/>
        <v>0</v>
      </c>
      <c r="N98" s="53"/>
      <c r="O98" s="313"/>
      <c r="P98" s="313"/>
      <c r="Q98" s="68">
        <f t="shared" si="43"/>
        <v>0</v>
      </c>
      <c r="R98" s="323"/>
      <c r="S98" s="432" t="str">
        <f t="shared" si="29"/>
        <v/>
      </c>
      <c r="T98" s="432" t="str">
        <f t="shared" si="32"/>
        <v/>
      </c>
    </row>
    <row r="99" spans="1:20" ht="21" customHeight="1" x14ac:dyDescent="0.15">
      <c r="A99" s="155"/>
      <c r="B99" s="65">
        <f t="shared" si="37"/>
        <v>0</v>
      </c>
      <c r="C99" s="65">
        <f t="shared" si="38"/>
        <v>0</v>
      </c>
      <c r="D99" s="67">
        <f t="shared" si="39"/>
        <v>0</v>
      </c>
      <c r="E99" s="313"/>
      <c r="F99" s="313"/>
      <c r="G99" s="67">
        <f t="shared" si="40"/>
        <v>0</v>
      </c>
      <c r="H99" s="313"/>
      <c r="I99" s="313"/>
      <c r="J99" s="67">
        <f t="shared" si="41"/>
        <v>0</v>
      </c>
      <c r="K99" s="313"/>
      <c r="L99" s="313"/>
      <c r="M99" s="109">
        <f t="shared" si="42"/>
        <v>0</v>
      </c>
      <c r="N99" s="53"/>
      <c r="O99" s="313"/>
      <c r="P99" s="313"/>
      <c r="Q99" s="68">
        <f t="shared" si="43"/>
        <v>0</v>
      </c>
      <c r="R99" s="323"/>
      <c r="S99" s="432" t="str">
        <f t="shared" si="29"/>
        <v/>
      </c>
      <c r="T99" s="432" t="str">
        <f t="shared" si="32"/>
        <v/>
      </c>
    </row>
    <row r="100" spans="1:20" ht="21" customHeight="1" x14ac:dyDescent="0.15">
      <c r="A100" s="155"/>
      <c r="B100" s="65">
        <f t="shared" si="37"/>
        <v>0</v>
      </c>
      <c r="C100" s="65">
        <f t="shared" si="38"/>
        <v>0</v>
      </c>
      <c r="D100" s="67">
        <f t="shared" si="39"/>
        <v>0</v>
      </c>
      <c r="E100" s="313"/>
      <c r="F100" s="313"/>
      <c r="G100" s="67">
        <f t="shared" si="40"/>
        <v>0</v>
      </c>
      <c r="H100" s="313"/>
      <c r="I100" s="313"/>
      <c r="J100" s="67">
        <f t="shared" si="41"/>
        <v>0</v>
      </c>
      <c r="K100" s="313"/>
      <c r="L100" s="313"/>
      <c r="M100" s="109">
        <f t="shared" si="42"/>
        <v>0</v>
      </c>
      <c r="N100" s="53"/>
      <c r="O100" s="313"/>
      <c r="P100" s="313"/>
      <c r="Q100" s="68">
        <f t="shared" si="43"/>
        <v>0</v>
      </c>
      <c r="R100" s="323"/>
      <c r="S100" s="432" t="str">
        <f t="shared" si="29"/>
        <v/>
      </c>
      <c r="T100" s="432" t="str">
        <f t="shared" si="32"/>
        <v/>
      </c>
    </row>
    <row r="101" spans="1:20" ht="21" customHeight="1" x14ac:dyDescent="0.15">
      <c r="A101" s="155"/>
      <c r="B101" s="65">
        <f t="shared" si="37"/>
        <v>0</v>
      </c>
      <c r="C101" s="65">
        <f t="shared" si="38"/>
        <v>0</v>
      </c>
      <c r="D101" s="67">
        <f t="shared" si="39"/>
        <v>0</v>
      </c>
      <c r="E101" s="313"/>
      <c r="F101" s="313"/>
      <c r="G101" s="67">
        <f t="shared" si="40"/>
        <v>0</v>
      </c>
      <c r="H101" s="313"/>
      <c r="I101" s="313"/>
      <c r="J101" s="67">
        <f t="shared" si="41"/>
        <v>0</v>
      </c>
      <c r="K101" s="313"/>
      <c r="L101" s="313"/>
      <c r="M101" s="109">
        <f t="shared" si="42"/>
        <v>0</v>
      </c>
      <c r="N101" s="53"/>
      <c r="O101" s="313"/>
      <c r="P101" s="313"/>
      <c r="Q101" s="68">
        <f t="shared" si="43"/>
        <v>0</v>
      </c>
      <c r="R101" s="323"/>
      <c r="S101" s="432" t="str">
        <f t="shared" si="29"/>
        <v/>
      </c>
      <c r="T101" s="432" t="str">
        <f t="shared" si="32"/>
        <v/>
      </c>
    </row>
    <row r="102" spans="1:20" ht="21" customHeight="1" x14ac:dyDescent="0.15">
      <c r="A102" s="155"/>
      <c r="B102" s="65">
        <f t="shared" si="37"/>
        <v>0</v>
      </c>
      <c r="C102" s="65">
        <f t="shared" si="38"/>
        <v>0</v>
      </c>
      <c r="D102" s="67">
        <f t="shared" si="39"/>
        <v>0</v>
      </c>
      <c r="E102" s="313"/>
      <c r="F102" s="313"/>
      <c r="G102" s="67">
        <f t="shared" si="40"/>
        <v>0</v>
      </c>
      <c r="H102" s="313"/>
      <c r="I102" s="313"/>
      <c r="J102" s="67">
        <f t="shared" si="41"/>
        <v>0</v>
      </c>
      <c r="K102" s="313"/>
      <c r="L102" s="313"/>
      <c r="M102" s="109">
        <f t="shared" si="42"/>
        <v>0</v>
      </c>
      <c r="N102" s="53"/>
      <c r="O102" s="313"/>
      <c r="P102" s="313"/>
      <c r="Q102" s="68">
        <f t="shared" si="43"/>
        <v>0</v>
      </c>
      <c r="R102" s="323"/>
      <c r="S102" s="432" t="str">
        <f t="shared" si="29"/>
        <v/>
      </c>
      <c r="T102" s="432" t="str">
        <f t="shared" si="32"/>
        <v/>
      </c>
    </row>
    <row r="103" spans="1:20" ht="21" customHeight="1" x14ac:dyDescent="0.15">
      <c r="A103" s="155"/>
      <c r="B103" s="65">
        <f t="shared" si="37"/>
        <v>0</v>
      </c>
      <c r="C103" s="65">
        <f t="shared" si="38"/>
        <v>0</v>
      </c>
      <c r="D103" s="67">
        <f t="shared" si="39"/>
        <v>0</v>
      </c>
      <c r="E103" s="313"/>
      <c r="F103" s="313"/>
      <c r="G103" s="67">
        <f t="shared" si="40"/>
        <v>0</v>
      </c>
      <c r="H103" s="313"/>
      <c r="I103" s="313"/>
      <c r="J103" s="67">
        <f t="shared" si="41"/>
        <v>0</v>
      </c>
      <c r="K103" s="313"/>
      <c r="L103" s="313"/>
      <c r="M103" s="109">
        <f t="shared" si="42"/>
        <v>0</v>
      </c>
      <c r="N103" s="53"/>
      <c r="O103" s="313"/>
      <c r="P103" s="313"/>
      <c r="Q103" s="68">
        <f t="shared" si="43"/>
        <v>0</v>
      </c>
      <c r="R103" s="323"/>
      <c r="S103" s="432" t="str">
        <f t="shared" si="29"/>
        <v/>
      </c>
      <c r="T103" s="432" t="str">
        <f t="shared" si="32"/>
        <v/>
      </c>
    </row>
    <row r="104" spans="1:20" ht="21" customHeight="1" x14ac:dyDescent="0.15">
      <c r="A104" s="155"/>
      <c r="B104" s="65">
        <f t="shared" si="37"/>
        <v>0</v>
      </c>
      <c r="C104" s="65">
        <f t="shared" si="38"/>
        <v>0</v>
      </c>
      <c r="D104" s="67">
        <f t="shared" si="39"/>
        <v>0</v>
      </c>
      <c r="E104" s="313"/>
      <c r="F104" s="313"/>
      <c r="G104" s="67">
        <f t="shared" si="40"/>
        <v>0</v>
      </c>
      <c r="H104" s="313"/>
      <c r="I104" s="313"/>
      <c r="J104" s="67">
        <f t="shared" si="41"/>
        <v>0</v>
      </c>
      <c r="K104" s="313"/>
      <c r="L104" s="313"/>
      <c r="M104" s="109">
        <f t="shared" si="42"/>
        <v>0</v>
      </c>
      <c r="N104" s="53"/>
      <c r="O104" s="313"/>
      <c r="P104" s="313"/>
      <c r="Q104" s="68">
        <f t="shared" si="43"/>
        <v>0</v>
      </c>
      <c r="R104" s="323"/>
      <c r="S104" s="432" t="str">
        <f t="shared" si="29"/>
        <v/>
      </c>
      <c r="T104" s="432" t="str">
        <f t="shared" si="32"/>
        <v/>
      </c>
    </row>
    <row r="105" spans="1:20" ht="21" customHeight="1" x14ac:dyDescent="0.15">
      <c r="A105" s="155"/>
      <c r="B105" s="65">
        <f t="shared" si="37"/>
        <v>0</v>
      </c>
      <c r="C105" s="65">
        <f t="shared" si="38"/>
        <v>0</v>
      </c>
      <c r="D105" s="67">
        <f t="shared" si="39"/>
        <v>0</v>
      </c>
      <c r="E105" s="313"/>
      <c r="F105" s="313"/>
      <c r="G105" s="67">
        <f t="shared" si="40"/>
        <v>0</v>
      </c>
      <c r="H105" s="313"/>
      <c r="I105" s="313"/>
      <c r="J105" s="67">
        <f t="shared" si="41"/>
        <v>0</v>
      </c>
      <c r="K105" s="313"/>
      <c r="L105" s="313"/>
      <c r="M105" s="109">
        <f t="shared" si="42"/>
        <v>0</v>
      </c>
      <c r="N105" s="53"/>
      <c r="O105" s="313"/>
      <c r="P105" s="313"/>
      <c r="Q105" s="68">
        <f t="shared" si="43"/>
        <v>0</v>
      </c>
      <c r="R105" s="323"/>
      <c r="S105" s="432" t="str">
        <f t="shared" si="29"/>
        <v/>
      </c>
      <c r="T105" s="432" t="str">
        <f t="shared" si="32"/>
        <v/>
      </c>
    </row>
    <row r="106" spans="1:20" ht="21" customHeight="1" thickBot="1" x14ac:dyDescent="0.2">
      <c r="A106" s="156"/>
      <c r="B106" s="172">
        <f t="shared" si="37"/>
        <v>0</v>
      </c>
      <c r="C106" s="172">
        <f t="shared" si="38"/>
        <v>0</v>
      </c>
      <c r="D106" s="173">
        <f t="shared" si="39"/>
        <v>0</v>
      </c>
      <c r="E106" s="42"/>
      <c r="F106" s="42"/>
      <c r="G106" s="173">
        <f t="shared" si="40"/>
        <v>0</v>
      </c>
      <c r="H106" s="42"/>
      <c r="I106" s="42"/>
      <c r="J106" s="173">
        <f t="shared" si="41"/>
        <v>0</v>
      </c>
      <c r="K106" s="42"/>
      <c r="L106" s="42"/>
      <c r="M106" s="188">
        <f t="shared" si="42"/>
        <v>0</v>
      </c>
      <c r="N106" s="110"/>
      <c r="O106" s="42"/>
      <c r="P106" s="42"/>
      <c r="Q106" s="185">
        <f t="shared" si="43"/>
        <v>0</v>
      </c>
      <c r="R106" s="323"/>
      <c r="S106" s="432" t="str">
        <f t="shared" si="29"/>
        <v/>
      </c>
      <c r="T106" s="432" t="str">
        <f t="shared" si="32"/>
        <v/>
      </c>
    </row>
  </sheetData>
  <sheetProtection algorithmName="SHA-512" hashValue="CzrLCOCLNPvH/VYhbr9JIVBcTS/JU6tlezFdo9gKQDiB7Y/gDJzTd5xWWYyBrs+6UiG/7iwG04gjLLm6sblHFQ==" saltValue="ia0I67E2u5N1opzimofBTQ==" spinCount="100000" sheet="1" objects="1" scenarios="1" selectLockedCells="1"/>
  <mergeCells count="21">
    <mergeCell ref="A1:Q1"/>
    <mergeCell ref="I3:K3"/>
    <mergeCell ref="A3:E3"/>
    <mergeCell ref="A2:C2"/>
    <mergeCell ref="B74:D74"/>
    <mergeCell ref="E74:G74"/>
    <mergeCell ref="H74:J74"/>
    <mergeCell ref="K74:M74"/>
    <mergeCell ref="A36:K36"/>
    <mergeCell ref="A37:E37"/>
    <mergeCell ref="I37:K37"/>
    <mergeCell ref="N74:N75"/>
    <mergeCell ref="O74:O75"/>
    <mergeCell ref="P74:P75"/>
    <mergeCell ref="A72:F72"/>
    <mergeCell ref="L72:M72"/>
    <mergeCell ref="P72:Q72"/>
    <mergeCell ref="A73:A75"/>
    <mergeCell ref="B73:M73"/>
    <mergeCell ref="N73:Q73"/>
    <mergeCell ref="Q74:Q75"/>
  </mergeCells>
  <phoneticPr fontId="37" type="noConversion"/>
  <printOptions horizontalCentered="1"/>
  <pageMargins left="0.23622047244094491" right="0.23622047244094491" top="0.74803149606299213" bottom="0.35433070866141736" header="0.31496062992125984" footer="0.31496062992125984"/>
  <pageSetup paperSize="9" scale="61" fitToHeight="0" orientation="portrait" horizontalDpi="300" verticalDpi="300" r:id="rId1"/>
  <headerFooter alignWithMargins="0">
    <oddHeader>&amp;R&amp;F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1">
    <pageSetUpPr fitToPage="1"/>
  </sheetPr>
  <dimension ref="A1:IU107"/>
  <sheetViews>
    <sheetView showGridLines="0" zoomScale="70" zoomScaleNormal="70" workbookViewId="0">
      <selection activeCell="C6" sqref="C6"/>
    </sheetView>
  </sheetViews>
  <sheetFormatPr defaultColWidth="9.109375" defaultRowHeight="14.25" x14ac:dyDescent="0.15"/>
  <cols>
    <col min="1" max="1" width="10.33203125" style="1" customWidth="1"/>
    <col min="2" max="10" width="12.33203125" style="1" customWidth="1"/>
    <col min="11" max="11" width="9.44140625" style="1" customWidth="1"/>
    <col min="12" max="12" width="3.44140625" style="1" customWidth="1"/>
    <col min="13" max="13" width="9.109375" style="1" bestFit="1" customWidth="1"/>
    <col min="14" max="255" width="9.109375" style="1"/>
  </cols>
  <sheetData>
    <row r="1" spans="1:20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324"/>
      <c r="M1" s="254"/>
      <c r="N1" s="254"/>
    </row>
    <row r="2" spans="1:20" ht="24.75" customHeight="1" x14ac:dyDescent="0.15">
      <c r="A2" s="549" t="s">
        <v>292</v>
      </c>
      <c r="B2" s="549"/>
      <c r="C2" s="549"/>
    </row>
    <row r="3" spans="1:20" ht="30.75" customHeight="1" thickBot="1" x14ac:dyDescent="0.2">
      <c r="A3" s="541" t="s">
        <v>185</v>
      </c>
      <c r="B3" s="541"/>
      <c r="C3" s="541"/>
      <c r="D3" s="541"/>
      <c r="E3" s="541"/>
      <c r="H3" s="542" t="s">
        <v>147</v>
      </c>
      <c r="I3" s="542"/>
      <c r="J3" s="542"/>
      <c r="M3" s="470" t="s">
        <v>353</v>
      </c>
    </row>
    <row r="4" spans="1:20" ht="33" customHeight="1" thickBot="1" x14ac:dyDescent="0.2">
      <c r="A4" s="57" t="s">
        <v>224</v>
      </c>
      <c r="B4" s="58" t="s">
        <v>242</v>
      </c>
      <c r="C4" s="58" t="s">
        <v>130</v>
      </c>
      <c r="D4" s="58" t="s">
        <v>86</v>
      </c>
      <c r="E4" s="58" t="s">
        <v>74</v>
      </c>
      <c r="F4" s="58" t="s">
        <v>85</v>
      </c>
      <c r="G4" s="113" t="s">
        <v>47</v>
      </c>
      <c r="H4" s="113" t="s">
        <v>300</v>
      </c>
      <c r="I4" s="113" t="s">
        <v>55</v>
      </c>
      <c r="J4" s="115" t="s">
        <v>148</v>
      </c>
      <c r="M4" s="445" t="s">
        <v>130</v>
      </c>
      <c r="N4" s="445" t="s">
        <v>86</v>
      </c>
      <c r="O4" s="445" t="s">
        <v>74</v>
      </c>
      <c r="P4" s="445" t="s">
        <v>85</v>
      </c>
      <c r="Q4" s="447" t="s">
        <v>47</v>
      </c>
      <c r="R4" s="447" t="s">
        <v>62</v>
      </c>
      <c r="S4" s="447" t="s">
        <v>55</v>
      </c>
      <c r="T4" s="447" t="s">
        <v>148</v>
      </c>
    </row>
    <row r="5" spans="1:20" ht="21.75" customHeight="1" thickTop="1" x14ac:dyDescent="0.15">
      <c r="A5" s="61" t="s">
        <v>243</v>
      </c>
      <c r="B5" s="62">
        <f t="shared" ref="B5:B19" si="0">SUM(C5:J5)</f>
        <v>0</v>
      </c>
      <c r="C5" s="62">
        <f t="shared" ref="C5:J5" si="1">SUM(C6:C35)</f>
        <v>0</v>
      </c>
      <c r="D5" s="62">
        <f t="shared" si="1"/>
        <v>0</v>
      </c>
      <c r="E5" s="62">
        <f t="shared" si="1"/>
        <v>0</v>
      </c>
      <c r="F5" s="62">
        <f t="shared" si="1"/>
        <v>0</v>
      </c>
      <c r="G5" s="62">
        <f t="shared" si="1"/>
        <v>0</v>
      </c>
      <c r="H5" s="62">
        <f t="shared" si="1"/>
        <v>0</v>
      </c>
      <c r="I5" s="62">
        <f t="shared" si="1"/>
        <v>0</v>
      </c>
      <c r="J5" s="63">
        <f t="shared" si="1"/>
        <v>0</v>
      </c>
      <c r="M5" s="432" t="str">
        <f>IF((C5*1)&lt;=C41,"","오류")</f>
        <v/>
      </c>
      <c r="N5" s="432" t="str">
        <f>IF((D5*100)&lt;=D41,"","오류")</f>
        <v/>
      </c>
      <c r="O5" s="432" t="str">
        <f>IF((E5*200)&lt;=E41,"","오류")</f>
        <v/>
      </c>
      <c r="P5" s="432" t="str">
        <f>IF((F5*500)&lt;=F41,"","오류")</f>
        <v/>
      </c>
      <c r="Q5" s="432" t="str">
        <f>IF((G5*1000)&lt;=G41,"","오류")</f>
        <v/>
      </c>
      <c r="R5" s="432" t="str">
        <f>IF((H5*3000)&lt;=H41,"","오류")</f>
        <v/>
      </c>
      <c r="S5" s="432" t="str">
        <f>IF((I5*5000)&lt;=I41,"","오류")</f>
        <v/>
      </c>
      <c r="T5" s="432" t="str">
        <f>IF((J5*10000)&lt;=J41,"","오류")</f>
        <v/>
      </c>
    </row>
    <row r="6" spans="1:20" ht="21.75" customHeight="1" x14ac:dyDescent="0.15">
      <c r="A6" s="64" t="s">
        <v>395</v>
      </c>
      <c r="B6" s="65">
        <f t="shared" si="0"/>
        <v>0</v>
      </c>
      <c r="C6" s="312">
        <v>0</v>
      </c>
      <c r="D6" s="312">
        <v>0</v>
      </c>
      <c r="E6" s="312">
        <v>0</v>
      </c>
      <c r="F6" s="312">
        <v>0</v>
      </c>
      <c r="G6" s="312">
        <v>0</v>
      </c>
      <c r="H6" s="312">
        <v>0</v>
      </c>
      <c r="I6" s="43">
        <v>0</v>
      </c>
      <c r="J6" s="314">
        <v>0</v>
      </c>
      <c r="M6" s="432" t="str">
        <f t="shared" ref="M6:M35" si="2">IF((C6*1)&lt;=C42,"","오류")</f>
        <v/>
      </c>
      <c r="N6" s="432" t="str">
        <f t="shared" ref="N6:N35" si="3">IF((D6*100)&lt;=D42,"","오류")</f>
        <v/>
      </c>
      <c r="O6" s="432" t="str">
        <f t="shared" ref="O6:O35" si="4">IF((E6*200)&lt;=E42,"","오류")</f>
        <v/>
      </c>
      <c r="P6" s="432" t="str">
        <f t="shared" ref="P6:P35" si="5">IF((F6*500)&lt;=F42,"","오류")</f>
        <v/>
      </c>
      <c r="Q6" s="432" t="str">
        <f t="shared" ref="Q6:Q35" si="6">IF((G6*1000)&lt;=G42,"","오류")</f>
        <v/>
      </c>
      <c r="R6" s="432" t="str">
        <f t="shared" ref="R6:R35" si="7">IF((H6*3000)&lt;=H42,"","오류")</f>
        <v/>
      </c>
      <c r="S6" s="432" t="str">
        <f t="shared" ref="S6:S35" si="8">IF((I6*5000)&lt;=I42,"","오류")</f>
        <v/>
      </c>
      <c r="T6" s="432" t="str">
        <f t="shared" ref="T6:T35" si="9">IF((J6*10000)&lt;=J42,"","오류")</f>
        <v/>
      </c>
    </row>
    <row r="7" spans="1:20" ht="21.75" customHeight="1" x14ac:dyDescent="0.15">
      <c r="A7" s="64" t="s">
        <v>396</v>
      </c>
      <c r="B7" s="65">
        <f t="shared" si="0"/>
        <v>0</v>
      </c>
      <c r="C7" s="312">
        <v>0</v>
      </c>
      <c r="D7" s="312">
        <v>0</v>
      </c>
      <c r="E7" s="312">
        <v>0</v>
      </c>
      <c r="F7" s="312">
        <v>0</v>
      </c>
      <c r="G7" s="312">
        <v>0</v>
      </c>
      <c r="H7" s="312">
        <v>0</v>
      </c>
      <c r="I7" s="43">
        <v>0</v>
      </c>
      <c r="J7" s="314">
        <v>0</v>
      </c>
      <c r="M7" s="432" t="str">
        <f t="shared" si="2"/>
        <v/>
      </c>
      <c r="N7" s="432" t="str">
        <f t="shared" si="3"/>
        <v/>
      </c>
      <c r="O7" s="432" t="str">
        <f t="shared" si="4"/>
        <v/>
      </c>
      <c r="P7" s="432" t="str">
        <f t="shared" si="5"/>
        <v/>
      </c>
      <c r="Q7" s="432" t="str">
        <f t="shared" si="6"/>
        <v/>
      </c>
      <c r="R7" s="432" t="str">
        <f t="shared" si="7"/>
        <v/>
      </c>
      <c r="S7" s="432" t="str">
        <f t="shared" si="8"/>
        <v/>
      </c>
      <c r="T7" s="432" t="str">
        <f t="shared" si="9"/>
        <v/>
      </c>
    </row>
    <row r="8" spans="1:20" ht="21.75" customHeight="1" x14ac:dyDescent="0.15">
      <c r="A8" s="64" t="s">
        <v>397</v>
      </c>
      <c r="B8" s="65">
        <f t="shared" si="0"/>
        <v>0</v>
      </c>
      <c r="C8" s="312">
        <v>0</v>
      </c>
      <c r="D8" s="312">
        <v>0</v>
      </c>
      <c r="E8" s="312">
        <v>0</v>
      </c>
      <c r="F8" s="312">
        <v>0</v>
      </c>
      <c r="G8" s="312">
        <v>0</v>
      </c>
      <c r="H8" s="312">
        <v>0</v>
      </c>
      <c r="I8" s="43">
        <v>0</v>
      </c>
      <c r="J8" s="314">
        <v>0</v>
      </c>
      <c r="M8" s="432" t="str">
        <f t="shared" si="2"/>
        <v/>
      </c>
      <c r="N8" s="432" t="str">
        <f t="shared" si="3"/>
        <v/>
      </c>
      <c r="O8" s="432" t="str">
        <f t="shared" si="4"/>
        <v/>
      </c>
      <c r="P8" s="432" t="str">
        <f t="shared" si="5"/>
        <v/>
      </c>
      <c r="Q8" s="432" t="str">
        <f t="shared" si="6"/>
        <v/>
      </c>
      <c r="R8" s="432" t="str">
        <f t="shared" si="7"/>
        <v/>
      </c>
      <c r="S8" s="432" t="str">
        <f t="shared" si="8"/>
        <v/>
      </c>
      <c r="T8" s="432" t="str">
        <f t="shared" si="9"/>
        <v/>
      </c>
    </row>
    <row r="9" spans="1:20" ht="21.75" customHeight="1" x14ac:dyDescent="0.15">
      <c r="A9" s="64" t="s">
        <v>398</v>
      </c>
      <c r="B9" s="65">
        <f t="shared" si="0"/>
        <v>0</v>
      </c>
      <c r="C9" s="312">
        <v>0</v>
      </c>
      <c r="D9" s="312">
        <v>0</v>
      </c>
      <c r="E9" s="312">
        <v>0</v>
      </c>
      <c r="F9" s="312">
        <v>0</v>
      </c>
      <c r="G9" s="312">
        <v>0</v>
      </c>
      <c r="H9" s="312">
        <v>0</v>
      </c>
      <c r="I9" s="43">
        <v>0</v>
      </c>
      <c r="J9" s="314">
        <v>0</v>
      </c>
      <c r="M9" s="432" t="str">
        <f t="shared" si="2"/>
        <v/>
      </c>
      <c r="N9" s="432" t="str">
        <f t="shared" si="3"/>
        <v/>
      </c>
      <c r="O9" s="432" t="str">
        <f t="shared" si="4"/>
        <v/>
      </c>
      <c r="P9" s="432" t="str">
        <f t="shared" si="5"/>
        <v/>
      </c>
      <c r="Q9" s="432" t="str">
        <f t="shared" si="6"/>
        <v/>
      </c>
      <c r="R9" s="432" t="str">
        <f t="shared" si="7"/>
        <v/>
      </c>
      <c r="S9" s="432" t="str">
        <f t="shared" si="8"/>
        <v/>
      </c>
      <c r="T9" s="432" t="str">
        <f t="shared" si="9"/>
        <v/>
      </c>
    </row>
    <row r="10" spans="1:20" ht="21.75" customHeight="1" x14ac:dyDescent="0.15">
      <c r="A10" s="64" t="s">
        <v>399</v>
      </c>
      <c r="B10" s="65">
        <f t="shared" si="0"/>
        <v>0</v>
      </c>
      <c r="C10" s="312">
        <v>0</v>
      </c>
      <c r="D10" s="312">
        <v>0</v>
      </c>
      <c r="E10" s="312">
        <v>0</v>
      </c>
      <c r="F10" s="312">
        <v>0</v>
      </c>
      <c r="G10" s="312">
        <v>0</v>
      </c>
      <c r="H10" s="312">
        <v>0</v>
      </c>
      <c r="I10" s="43">
        <v>0</v>
      </c>
      <c r="J10" s="314">
        <v>0</v>
      </c>
      <c r="M10" s="432" t="str">
        <f t="shared" si="2"/>
        <v/>
      </c>
      <c r="N10" s="432" t="str">
        <f t="shared" si="3"/>
        <v/>
      </c>
      <c r="O10" s="432" t="str">
        <f t="shared" si="4"/>
        <v/>
      </c>
      <c r="P10" s="432" t="str">
        <f t="shared" si="5"/>
        <v/>
      </c>
      <c r="Q10" s="432" t="str">
        <f t="shared" si="6"/>
        <v/>
      </c>
      <c r="R10" s="432" t="str">
        <f t="shared" si="7"/>
        <v/>
      </c>
      <c r="S10" s="432" t="str">
        <f t="shared" si="8"/>
        <v/>
      </c>
      <c r="T10" s="432" t="str">
        <f t="shared" si="9"/>
        <v/>
      </c>
    </row>
    <row r="11" spans="1:20" ht="21.75" customHeight="1" x14ac:dyDescent="0.15">
      <c r="A11" s="64" t="s">
        <v>400</v>
      </c>
      <c r="B11" s="65">
        <f t="shared" si="0"/>
        <v>0</v>
      </c>
      <c r="C11" s="312">
        <v>0</v>
      </c>
      <c r="D11" s="312">
        <v>0</v>
      </c>
      <c r="E11" s="312">
        <v>0</v>
      </c>
      <c r="F11" s="312">
        <v>0</v>
      </c>
      <c r="G11" s="312">
        <v>0</v>
      </c>
      <c r="H11" s="312">
        <v>0</v>
      </c>
      <c r="I11" s="43">
        <v>0</v>
      </c>
      <c r="J11" s="314">
        <v>0</v>
      </c>
      <c r="M11" s="432" t="str">
        <f t="shared" si="2"/>
        <v/>
      </c>
      <c r="N11" s="432" t="str">
        <f t="shared" si="3"/>
        <v/>
      </c>
      <c r="O11" s="432" t="str">
        <f t="shared" si="4"/>
        <v/>
      </c>
      <c r="P11" s="432" t="str">
        <f t="shared" si="5"/>
        <v/>
      </c>
      <c r="Q11" s="432" t="str">
        <f t="shared" si="6"/>
        <v/>
      </c>
      <c r="R11" s="432" t="str">
        <f t="shared" si="7"/>
        <v/>
      </c>
      <c r="S11" s="432" t="str">
        <f t="shared" si="8"/>
        <v/>
      </c>
      <c r="T11" s="432" t="str">
        <f t="shared" si="9"/>
        <v/>
      </c>
    </row>
    <row r="12" spans="1:20" ht="21.75" customHeight="1" x14ac:dyDescent="0.15">
      <c r="A12" s="64" t="s">
        <v>401</v>
      </c>
      <c r="B12" s="65">
        <f t="shared" si="0"/>
        <v>0</v>
      </c>
      <c r="C12" s="312">
        <v>0</v>
      </c>
      <c r="D12" s="312">
        <v>0</v>
      </c>
      <c r="E12" s="312">
        <v>0</v>
      </c>
      <c r="F12" s="312">
        <v>0</v>
      </c>
      <c r="G12" s="312">
        <v>0</v>
      </c>
      <c r="H12" s="312">
        <v>0</v>
      </c>
      <c r="I12" s="43">
        <v>0</v>
      </c>
      <c r="J12" s="314">
        <v>0</v>
      </c>
      <c r="M12" s="432" t="str">
        <f t="shared" si="2"/>
        <v/>
      </c>
      <c r="N12" s="432" t="str">
        <f t="shared" si="3"/>
        <v/>
      </c>
      <c r="O12" s="432" t="str">
        <f t="shared" si="4"/>
        <v/>
      </c>
      <c r="P12" s="432" t="str">
        <f t="shared" si="5"/>
        <v/>
      </c>
      <c r="Q12" s="432" t="str">
        <f t="shared" si="6"/>
        <v/>
      </c>
      <c r="R12" s="432" t="str">
        <f t="shared" si="7"/>
        <v/>
      </c>
      <c r="S12" s="432" t="str">
        <f t="shared" si="8"/>
        <v/>
      </c>
      <c r="T12" s="432" t="str">
        <f t="shared" si="9"/>
        <v/>
      </c>
    </row>
    <row r="13" spans="1:20" ht="21.75" customHeight="1" x14ac:dyDescent="0.15">
      <c r="A13" s="64" t="s">
        <v>402</v>
      </c>
      <c r="B13" s="65">
        <f t="shared" si="0"/>
        <v>0</v>
      </c>
      <c r="C13" s="312">
        <v>0</v>
      </c>
      <c r="D13" s="312">
        <v>0</v>
      </c>
      <c r="E13" s="312">
        <v>0</v>
      </c>
      <c r="F13" s="312">
        <v>0</v>
      </c>
      <c r="G13" s="312">
        <v>0</v>
      </c>
      <c r="H13" s="312">
        <v>0</v>
      </c>
      <c r="I13" s="43">
        <v>0</v>
      </c>
      <c r="J13" s="314">
        <v>0</v>
      </c>
      <c r="M13" s="432" t="str">
        <f t="shared" si="2"/>
        <v/>
      </c>
      <c r="N13" s="432" t="str">
        <f t="shared" si="3"/>
        <v/>
      </c>
      <c r="O13" s="432" t="str">
        <f t="shared" si="4"/>
        <v/>
      </c>
      <c r="P13" s="432" t="str">
        <f t="shared" si="5"/>
        <v/>
      </c>
      <c r="Q13" s="432" t="str">
        <f t="shared" si="6"/>
        <v/>
      </c>
      <c r="R13" s="432" t="str">
        <f t="shared" si="7"/>
        <v/>
      </c>
      <c r="S13" s="432" t="str">
        <f t="shared" si="8"/>
        <v/>
      </c>
      <c r="T13" s="432" t="str">
        <f t="shared" si="9"/>
        <v/>
      </c>
    </row>
    <row r="14" spans="1:20" ht="21.75" customHeight="1" x14ac:dyDescent="0.15">
      <c r="A14" s="64" t="s">
        <v>403</v>
      </c>
      <c r="B14" s="65">
        <f t="shared" si="0"/>
        <v>0</v>
      </c>
      <c r="C14" s="312">
        <v>0</v>
      </c>
      <c r="D14" s="312">
        <v>0</v>
      </c>
      <c r="E14" s="312">
        <v>0</v>
      </c>
      <c r="F14" s="312">
        <v>0</v>
      </c>
      <c r="G14" s="312">
        <v>0</v>
      </c>
      <c r="H14" s="312">
        <v>0</v>
      </c>
      <c r="I14" s="43">
        <v>0</v>
      </c>
      <c r="J14" s="314">
        <v>0</v>
      </c>
      <c r="M14" s="432" t="str">
        <f t="shared" si="2"/>
        <v/>
      </c>
      <c r="N14" s="432" t="str">
        <f t="shared" si="3"/>
        <v/>
      </c>
      <c r="O14" s="432" t="str">
        <f t="shared" si="4"/>
        <v/>
      </c>
      <c r="P14" s="432" t="str">
        <f t="shared" si="5"/>
        <v/>
      </c>
      <c r="Q14" s="432" t="str">
        <f t="shared" si="6"/>
        <v/>
      </c>
      <c r="R14" s="432" t="str">
        <f t="shared" si="7"/>
        <v/>
      </c>
      <c r="S14" s="432" t="str">
        <f t="shared" si="8"/>
        <v/>
      </c>
      <c r="T14" s="432" t="str">
        <f t="shared" si="9"/>
        <v/>
      </c>
    </row>
    <row r="15" spans="1:20" ht="21.75" customHeight="1" x14ac:dyDescent="0.15">
      <c r="A15" s="64" t="s">
        <v>404</v>
      </c>
      <c r="B15" s="65">
        <f t="shared" si="0"/>
        <v>0</v>
      </c>
      <c r="C15" s="312">
        <v>0</v>
      </c>
      <c r="D15" s="312">
        <v>0</v>
      </c>
      <c r="E15" s="312">
        <v>0</v>
      </c>
      <c r="F15" s="312">
        <v>0</v>
      </c>
      <c r="G15" s="312">
        <v>0</v>
      </c>
      <c r="H15" s="312">
        <v>0</v>
      </c>
      <c r="I15" s="43">
        <v>0</v>
      </c>
      <c r="J15" s="314">
        <v>0</v>
      </c>
      <c r="M15" s="432" t="str">
        <f t="shared" si="2"/>
        <v/>
      </c>
      <c r="N15" s="432" t="str">
        <f t="shared" si="3"/>
        <v/>
      </c>
      <c r="O15" s="432" t="str">
        <f t="shared" si="4"/>
        <v/>
      </c>
      <c r="P15" s="432" t="str">
        <f t="shared" si="5"/>
        <v/>
      </c>
      <c r="Q15" s="432" t="str">
        <f t="shared" si="6"/>
        <v/>
      </c>
      <c r="R15" s="432" t="str">
        <f t="shared" si="7"/>
        <v/>
      </c>
      <c r="S15" s="432" t="str">
        <f t="shared" si="8"/>
        <v/>
      </c>
      <c r="T15" s="432" t="str">
        <f t="shared" si="9"/>
        <v/>
      </c>
    </row>
    <row r="16" spans="1:20" ht="21.75" customHeight="1" x14ac:dyDescent="0.15">
      <c r="A16" s="64" t="s">
        <v>405</v>
      </c>
      <c r="B16" s="65">
        <f t="shared" si="0"/>
        <v>0</v>
      </c>
      <c r="C16" s="312">
        <v>0</v>
      </c>
      <c r="D16" s="312">
        <v>0</v>
      </c>
      <c r="E16" s="312">
        <v>0</v>
      </c>
      <c r="F16" s="312">
        <v>0</v>
      </c>
      <c r="G16" s="312">
        <v>0</v>
      </c>
      <c r="H16" s="312">
        <v>0</v>
      </c>
      <c r="I16" s="43">
        <v>0</v>
      </c>
      <c r="J16" s="314">
        <v>0</v>
      </c>
      <c r="M16" s="432" t="str">
        <f t="shared" si="2"/>
        <v/>
      </c>
      <c r="N16" s="432" t="str">
        <f t="shared" si="3"/>
        <v/>
      </c>
      <c r="O16" s="432" t="str">
        <f t="shared" si="4"/>
        <v/>
      </c>
      <c r="P16" s="432" t="str">
        <f t="shared" si="5"/>
        <v/>
      </c>
      <c r="Q16" s="432" t="str">
        <f t="shared" si="6"/>
        <v/>
      </c>
      <c r="R16" s="432" t="str">
        <f t="shared" si="7"/>
        <v/>
      </c>
      <c r="S16" s="432" t="str">
        <f t="shared" si="8"/>
        <v/>
      </c>
      <c r="T16" s="432" t="str">
        <f t="shared" si="9"/>
        <v/>
      </c>
    </row>
    <row r="17" spans="1:20" ht="21.75" customHeight="1" x14ac:dyDescent="0.15">
      <c r="A17" s="155"/>
      <c r="B17" s="65">
        <f t="shared" si="0"/>
        <v>0</v>
      </c>
      <c r="C17" s="313"/>
      <c r="D17" s="313"/>
      <c r="E17" s="313"/>
      <c r="F17" s="313"/>
      <c r="G17" s="313"/>
      <c r="H17" s="313"/>
      <c r="I17" s="52"/>
      <c r="J17" s="54"/>
      <c r="M17" s="432" t="str">
        <f t="shared" si="2"/>
        <v/>
      </c>
      <c r="N17" s="432" t="str">
        <f t="shared" si="3"/>
        <v/>
      </c>
      <c r="O17" s="432" t="str">
        <f t="shared" si="4"/>
        <v/>
      </c>
      <c r="P17" s="432" t="str">
        <f t="shared" si="5"/>
        <v/>
      </c>
      <c r="Q17" s="432" t="str">
        <f t="shared" si="6"/>
        <v/>
      </c>
      <c r="R17" s="432" t="str">
        <f t="shared" si="7"/>
        <v/>
      </c>
      <c r="S17" s="432" t="str">
        <f t="shared" si="8"/>
        <v/>
      </c>
      <c r="T17" s="432" t="str">
        <f t="shared" si="9"/>
        <v/>
      </c>
    </row>
    <row r="18" spans="1:20" ht="21.75" customHeight="1" x14ac:dyDescent="0.15">
      <c r="A18" s="155"/>
      <c r="B18" s="65">
        <f t="shared" si="0"/>
        <v>0</v>
      </c>
      <c r="C18" s="313"/>
      <c r="D18" s="313"/>
      <c r="E18" s="313"/>
      <c r="F18" s="313"/>
      <c r="G18" s="313"/>
      <c r="H18" s="313"/>
      <c r="I18" s="52"/>
      <c r="J18" s="54"/>
      <c r="M18" s="432" t="str">
        <f t="shared" si="2"/>
        <v/>
      </c>
      <c r="N18" s="432" t="str">
        <f t="shared" si="3"/>
        <v/>
      </c>
      <c r="O18" s="432" t="str">
        <f t="shared" si="4"/>
        <v/>
      </c>
      <c r="P18" s="432" t="str">
        <f t="shared" si="5"/>
        <v/>
      </c>
      <c r="Q18" s="432" t="str">
        <f t="shared" si="6"/>
        <v/>
      </c>
      <c r="R18" s="432" t="str">
        <f t="shared" si="7"/>
        <v/>
      </c>
      <c r="S18" s="432" t="str">
        <f t="shared" si="8"/>
        <v/>
      </c>
      <c r="T18" s="432" t="str">
        <f t="shared" si="9"/>
        <v/>
      </c>
    </row>
    <row r="19" spans="1:20" ht="21.75" customHeight="1" x14ac:dyDescent="0.15">
      <c r="A19" s="155"/>
      <c r="B19" s="65">
        <f t="shared" si="0"/>
        <v>0</v>
      </c>
      <c r="C19" s="313"/>
      <c r="D19" s="313"/>
      <c r="E19" s="313"/>
      <c r="F19" s="313"/>
      <c r="G19" s="313"/>
      <c r="H19" s="313"/>
      <c r="I19" s="52"/>
      <c r="J19" s="54"/>
      <c r="M19" s="432" t="str">
        <f t="shared" si="2"/>
        <v/>
      </c>
      <c r="N19" s="432" t="str">
        <f t="shared" si="3"/>
        <v/>
      </c>
      <c r="O19" s="432" t="str">
        <f t="shared" si="4"/>
        <v/>
      </c>
      <c r="P19" s="432" t="str">
        <f t="shared" si="5"/>
        <v/>
      </c>
      <c r="Q19" s="432" t="str">
        <f t="shared" si="6"/>
        <v/>
      </c>
      <c r="R19" s="432" t="str">
        <f t="shared" si="7"/>
        <v/>
      </c>
      <c r="S19" s="432" t="str">
        <f t="shared" si="8"/>
        <v/>
      </c>
      <c r="T19" s="432" t="str">
        <f t="shared" si="9"/>
        <v/>
      </c>
    </row>
    <row r="20" spans="1:20" ht="21.75" customHeight="1" x14ac:dyDescent="0.15">
      <c r="A20" s="155"/>
      <c r="B20" s="65">
        <f t="shared" ref="B20:B35" si="10">SUM(C20:J20)</f>
        <v>0</v>
      </c>
      <c r="C20" s="313"/>
      <c r="D20" s="313"/>
      <c r="E20" s="313"/>
      <c r="F20" s="313"/>
      <c r="G20" s="313"/>
      <c r="H20" s="313"/>
      <c r="I20" s="52"/>
      <c r="J20" s="54"/>
      <c r="M20" s="432" t="str">
        <f t="shared" si="2"/>
        <v/>
      </c>
      <c r="N20" s="432" t="str">
        <f t="shared" si="3"/>
        <v/>
      </c>
      <c r="O20" s="432" t="str">
        <f t="shared" si="4"/>
        <v/>
      </c>
      <c r="P20" s="432" t="str">
        <f t="shared" si="5"/>
        <v/>
      </c>
      <c r="Q20" s="432" t="str">
        <f t="shared" si="6"/>
        <v/>
      </c>
      <c r="R20" s="432" t="str">
        <f t="shared" si="7"/>
        <v/>
      </c>
      <c r="S20" s="432" t="str">
        <f t="shared" si="8"/>
        <v/>
      </c>
      <c r="T20" s="432" t="str">
        <f t="shared" si="9"/>
        <v/>
      </c>
    </row>
    <row r="21" spans="1:20" ht="21.75" customHeight="1" x14ac:dyDescent="0.15">
      <c r="A21" s="155"/>
      <c r="B21" s="65">
        <f t="shared" si="10"/>
        <v>0</v>
      </c>
      <c r="C21" s="313"/>
      <c r="D21" s="313"/>
      <c r="E21" s="313"/>
      <c r="F21" s="313"/>
      <c r="G21" s="313"/>
      <c r="H21" s="313"/>
      <c r="I21" s="52"/>
      <c r="J21" s="54"/>
      <c r="M21" s="432" t="str">
        <f t="shared" si="2"/>
        <v/>
      </c>
      <c r="N21" s="432" t="str">
        <f t="shared" si="3"/>
        <v/>
      </c>
      <c r="O21" s="432" t="str">
        <f t="shared" si="4"/>
        <v/>
      </c>
      <c r="P21" s="432" t="str">
        <f t="shared" si="5"/>
        <v/>
      </c>
      <c r="Q21" s="432" t="str">
        <f t="shared" si="6"/>
        <v/>
      </c>
      <c r="R21" s="432" t="str">
        <f t="shared" si="7"/>
        <v/>
      </c>
      <c r="S21" s="432" t="str">
        <f t="shared" si="8"/>
        <v/>
      </c>
      <c r="T21" s="432" t="str">
        <f t="shared" si="9"/>
        <v/>
      </c>
    </row>
    <row r="22" spans="1:20" ht="21.75" customHeight="1" x14ac:dyDescent="0.15">
      <c r="A22" s="155"/>
      <c r="B22" s="65">
        <f t="shared" si="10"/>
        <v>0</v>
      </c>
      <c r="C22" s="313"/>
      <c r="D22" s="313"/>
      <c r="E22" s="313"/>
      <c r="F22" s="313"/>
      <c r="G22" s="313"/>
      <c r="H22" s="313"/>
      <c r="I22" s="52"/>
      <c r="J22" s="54"/>
      <c r="M22" s="432" t="str">
        <f t="shared" si="2"/>
        <v/>
      </c>
      <c r="N22" s="432" t="str">
        <f t="shared" si="3"/>
        <v/>
      </c>
      <c r="O22" s="432" t="str">
        <f t="shared" si="4"/>
        <v/>
      </c>
      <c r="P22" s="432" t="str">
        <f t="shared" si="5"/>
        <v/>
      </c>
      <c r="Q22" s="432" t="str">
        <f t="shared" si="6"/>
        <v/>
      </c>
      <c r="R22" s="432" t="str">
        <f t="shared" si="7"/>
        <v/>
      </c>
      <c r="S22" s="432" t="str">
        <f t="shared" si="8"/>
        <v/>
      </c>
      <c r="T22" s="432" t="str">
        <f t="shared" si="9"/>
        <v/>
      </c>
    </row>
    <row r="23" spans="1:20" ht="21.75" customHeight="1" x14ac:dyDescent="0.15">
      <c r="A23" s="155"/>
      <c r="B23" s="65">
        <f t="shared" si="10"/>
        <v>0</v>
      </c>
      <c r="C23" s="313"/>
      <c r="D23" s="313"/>
      <c r="E23" s="313"/>
      <c r="F23" s="313"/>
      <c r="G23" s="313"/>
      <c r="H23" s="313"/>
      <c r="I23" s="52"/>
      <c r="J23" s="54"/>
      <c r="M23" s="432" t="str">
        <f t="shared" si="2"/>
        <v/>
      </c>
      <c r="N23" s="432" t="str">
        <f t="shared" si="3"/>
        <v/>
      </c>
      <c r="O23" s="432" t="str">
        <f t="shared" si="4"/>
        <v/>
      </c>
      <c r="P23" s="432" t="str">
        <f t="shared" si="5"/>
        <v/>
      </c>
      <c r="Q23" s="432" t="str">
        <f t="shared" si="6"/>
        <v/>
      </c>
      <c r="R23" s="432" t="str">
        <f t="shared" si="7"/>
        <v/>
      </c>
      <c r="S23" s="432" t="str">
        <f t="shared" si="8"/>
        <v/>
      </c>
      <c r="T23" s="432" t="str">
        <f t="shared" si="9"/>
        <v/>
      </c>
    </row>
    <row r="24" spans="1:20" ht="21.75" customHeight="1" x14ac:dyDescent="0.15">
      <c r="A24" s="155"/>
      <c r="B24" s="65">
        <f t="shared" si="10"/>
        <v>0</v>
      </c>
      <c r="C24" s="313"/>
      <c r="D24" s="313"/>
      <c r="E24" s="313"/>
      <c r="F24" s="313"/>
      <c r="G24" s="313"/>
      <c r="H24" s="313"/>
      <c r="I24" s="52"/>
      <c r="J24" s="54"/>
      <c r="M24" s="432" t="str">
        <f t="shared" si="2"/>
        <v/>
      </c>
      <c r="N24" s="432" t="str">
        <f t="shared" si="3"/>
        <v/>
      </c>
      <c r="O24" s="432" t="str">
        <f t="shared" si="4"/>
        <v/>
      </c>
      <c r="P24" s="432" t="str">
        <f t="shared" si="5"/>
        <v/>
      </c>
      <c r="Q24" s="432" t="str">
        <f t="shared" si="6"/>
        <v/>
      </c>
      <c r="R24" s="432" t="str">
        <f t="shared" si="7"/>
        <v/>
      </c>
      <c r="S24" s="432" t="str">
        <f t="shared" si="8"/>
        <v/>
      </c>
      <c r="T24" s="432" t="str">
        <f t="shared" si="9"/>
        <v/>
      </c>
    </row>
    <row r="25" spans="1:20" ht="21.75" customHeight="1" x14ac:dyDescent="0.15">
      <c r="A25" s="155"/>
      <c r="B25" s="65">
        <f t="shared" si="10"/>
        <v>0</v>
      </c>
      <c r="C25" s="313"/>
      <c r="D25" s="313"/>
      <c r="E25" s="313"/>
      <c r="F25" s="313"/>
      <c r="G25" s="313"/>
      <c r="H25" s="313"/>
      <c r="I25" s="52"/>
      <c r="J25" s="54"/>
      <c r="M25" s="432" t="str">
        <f t="shared" si="2"/>
        <v/>
      </c>
      <c r="N25" s="432" t="str">
        <f t="shared" si="3"/>
        <v/>
      </c>
      <c r="O25" s="432" t="str">
        <f t="shared" si="4"/>
        <v/>
      </c>
      <c r="P25" s="432" t="str">
        <f t="shared" si="5"/>
        <v/>
      </c>
      <c r="Q25" s="432" t="str">
        <f t="shared" si="6"/>
        <v/>
      </c>
      <c r="R25" s="432" t="str">
        <f t="shared" si="7"/>
        <v/>
      </c>
      <c r="S25" s="432" t="str">
        <f t="shared" si="8"/>
        <v/>
      </c>
      <c r="T25" s="432" t="str">
        <f t="shared" si="9"/>
        <v/>
      </c>
    </row>
    <row r="26" spans="1:20" ht="21.75" customHeight="1" x14ac:dyDescent="0.15">
      <c r="A26" s="155"/>
      <c r="B26" s="65">
        <f t="shared" si="10"/>
        <v>0</v>
      </c>
      <c r="C26" s="313"/>
      <c r="D26" s="313"/>
      <c r="E26" s="313"/>
      <c r="F26" s="313"/>
      <c r="G26" s="313"/>
      <c r="H26" s="313"/>
      <c r="I26" s="52"/>
      <c r="J26" s="54"/>
      <c r="M26" s="432" t="str">
        <f t="shared" si="2"/>
        <v/>
      </c>
      <c r="N26" s="432" t="str">
        <f t="shared" si="3"/>
        <v/>
      </c>
      <c r="O26" s="432" t="str">
        <f t="shared" si="4"/>
        <v/>
      </c>
      <c r="P26" s="432" t="str">
        <f t="shared" si="5"/>
        <v/>
      </c>
      <c r="Q26" s="432" t="str">
        <f t="shared" si="6"/>
        <v/>
      </c>
      <c r="R26" s="432" t="str">
        <f t="shared" si="7"/>
        <v/>
      </c>
      <c r="S26" s="432" t="str">
        <f t="shared" si="8"/>
        <v/>
      </c>
      <c r="T26" s="432" t="str">
        <f t="shared" si="9"/>
        <v/>
      </c>
    </row>
    <row r="27" spans="1:20" ht="21.75" customHeight="1" x14ac:dyDescent="0.15">
      <c r="A27" s="155"/>
      <c r="B27" s="65">
        <f t="shared" si="10"/>
        <v>0</v>
      </c>
      <c r="C27" s="313"/>
      <c r="D27" s="313"/>
      <c r="E27" s="313"/>
      <c r="F27" s="313"/>
      <c r="G27" s="313"/>
      <c r="H27" s="313"/>
      <c r="I27" s="52"/>
      <c r="J27" s="54"/>
      <c r="M27" s="432" t="str">
        <f t="shared" si="2"/>
        <v/>
      </c>
      <c r="N27" s="432" t="str">
        <f t="shared" si="3"/>
        <v/>
      </c>
      <c r="O27" s="432" t="str">
        <f t="shared" si="4"/>
        <v/>
      </c>
      <c r="P27" s="432" t="str">
        <f t="shared" si="5"/>
        <v/>
      </c>
      <c r="Q27" s="432" t="str">
        <f t="shared" si="6"/>
        <v/>
      </c>
      <c r="R27" s="432" t="str">
        <f t="shared" si="7"/>
        <v/>
      </c>
      <c r="S27" s="432" t="str">
        <f t="shared" si="8"/>
        <v/>
      </c>
      <c r="T27" s="432" t="str">
        <f t="shared" si="9"/>
        <v/>
      </c>
    </row>
    <row r="28" spans="1:20" ht="21.75" customHeight="1" x14ac:dyDescent="0.15">
      <c r="A28" s="155"/>
      <c r="B28" s="65">
        <f t="shared" si="10"/>
        <v>0</v>
      </c>
      <c r="C28" s="313"/>
      <c r="D28" s="313"/>
      <c r="E28" s="313"/>
      <c r="F28" s="313"/>
      <c r="G28" s="313"/>
      <c r="H28" s="313"/>
      <c r="I28" s="52"/>
      <c r="J28" s="54"/>
      <c r="M28" s="432" t="str">
        <f t="shared" si="2"/>
        <v/>
      </c>
      <c r="N28" s="432" t="str">
        <f t="shared" si="3"/>
        <v/>
      </c>
      <c r="O28" s="432" t="str">
        <f t="shared" si="4"/>
        <v/>
      </c>
      <c r="P28" s="432" t="str">
        <f t="shared" si="5"/>
        <v/>
      </c>
      <c r="Q28" s="432" t="str">
        <f t="shared" si="6"/>
        <v/>
      </c>
      <c r="R28" s="432" t="str">
        <f t="shared" si="7"/>
        <v/>
      </c>
      <c r="S28" s="432" t="str">
        <f t="shared" si="8"/>
        <v/>
      </c>
      <c r="T28" s="432" t="str">
        <f t="shared" si="9"/>
        <v/>
      </c>
    </row>
    <row r="29" spans="1:20" ht="21.75" customHeight="1" x14ac:dyDescent="0.15">
      <c r="A29" s="155"/>
      <c r="B29" s="65">
        <f t="shared" si="10"/>
        <v>0</v>
      </c>
      <c r="C29" s="313"/>
      <c r="D29" s="313"/>
      <c r="E29" s="313"/>
      <c r="F29" s="313"/>
      <c r="G29" s="313"/>
      <c r="H29" s="313"/>
      <c r="I29" s="52"/>
      <c r="J29" s="54"/>
      <c r="M29" s="432" t="str">
        <f t="shared" si="2"/>
        <v/>
      </c>
      <c r="N29" s="432" t="str">
        <f t="shared" si="3"/>
        <v/>
      </c>
      <c r="O29" s="432" t="str">
        <f t="shared" si="4"/>
        <v/>
      </c>
      <c r="P29" s="432" t="str">
        <f t="shared" si="5"/>
        <v/>
      </c>
      <c r="Q29" s="432" t="str">
        <f t="shared" si="6"/>
        <v/>
      </c>
      <c r="R29" s="432" t="str">
        <f t="shared" si="7"/>
        <v/>
      </c>
      <c r="S29" s="432" t="str">
        <f t="shared" si="8"/>
        <v/>
      </c>
      <c r="T29" s="432" t="str">
        <f t="shared" si="9"/>
        <v/>
      </c>
    </row>
    <row r="30" spans="1:20" ht="21.75" customHeight="1" x14ac:dyDescent="0.15">
      <c r="A30" s="155"/>
      <c r="B30" s="65">
        <f t="shared" si="10"/>
        <v>0</v>
      </c>
      <c r="C30" s="313"/>
      <c r="D30" s="313"/>
      <c r="E30" s="313"/>
      <c r="F30" s="313"/>
      <c r="G30" s="313"/>
      <c r="H30" s="313"/>
      <c r="I30" s="52"/>
      <c r="J30" s="54"/>
      <c r="M30" s="432" t="str">
        <f t="shared" si="2"/>
        <v/>
      </c>
      <c r="N30" s="432" t="str">
        <f t="shared" si="3"/>
        <v/>
      </c>
      <c r="O30" s="432" t="str">
        <f t="shared" si="4"/>
        <v/>
      </c>
      <c r="P30" s="432" t="str">
        <f t="shared" si="5"/>
        <v/>
      </c>
      <c r="Q30" s="432" t="str">
        <f t="shared" si="6"/>
        <v/>
      </c>
      <c r="R30" s="432" t="str">
        <f t="shared" si="7"/>
        <v/>
      </c>
      <c r="S30" s="432" t="str">
        <f t="shared" si="8"/>
        <v/>
      </c>
      <c r="T30" s="432" t="str">
        <f t="shared" si="9"/>
        <v/>
      </c>
    </row>
    <row r="31" spans="1:20" ht="21.75" customHeight="1" x14ac:dyDescent="0.15">
      <c r="A31" s="155"/>
      <c r="B31" s="65">
        <f t="shared" si="10"/>
        <v>0</v>
      </c>
      <c r="C31" s="313"/>
      <c r="D31" s="313"/>
      <c r="E31" s="313"/>
      <c r="F31" s="313"/>
      <c r="G31" s="313"/>
      <c r="H31" s="313"/>
      <c r="I31" s="52"/>
      <c r="J31" s="54"/>
      <c r="M31" s="432" t="str">
        <f t="shared" si="2"/>
        <v/>
      </c>
      <c r="N31" s="432" t="str">
        <f t="shared" si="3"/>
        <v/>
      </c>
      <c r="O31" s="432" t="str">
        <f t="shared" si="4"/>
        <v/>
      </c>
      <c r="P31" s="432" t="str">
        <f t="shared" si="5"/>
        <v/>
      </c>
      <c r="Q31" s="432" t="str">
        <f t="shared" si="6"/>
        <v/>
      </c>
      <c r="R31" s="432" t="str">
        <f t="shared" si="7"/>
        <v/>
      </c>
      <c r="S31" s="432" t="str">
        <f t="shared" si="8"/>
        <v/>
      </c>
      <c r="T31" s="432" t="str">
        <f t="shared" si="9"/>
        <v/>
      </c>
    </row>
    <row r="32" spans="1:20" ht="21.75" customHeight="1" x14ac:dyDescent="0.15">
      <c r="A32" s="155"/>
      <c r="B32" s="65">
        <f t="shared" si="10"/>
        <v>0</v>
      </c>
      <c r="C32" s="313"/>
      <c r="D32" s="313"/>
      <c r="E32" s="313"/>
      <c r="F32" s="313"/>
      <c r="G32" s="313"/>
      <c r="H32" s="313"/>
      <c r="I32" s="52"/>
      <c r="J32" s="54"/>
      <c r="M32" s="432" t="str">
        <f t="shared" si="2"/>
        <v/>
      </c>
      <c r="N32" s="432" t="str">
        <f t="shared" si="3"/>
        <v/>
      </c>
      <c r="O32" s="432" t="str">
        <f t="shared" si="4"/>
        <v/>
      </c>
      <c r="P32" s="432" t="str">
        <f t="shared" si="5"/>
        <v/>
      </c>
      <c r="Q32" s="432" t="str">
        <f t="shared" si="6"/>
        <v/>
      </c>
      <c r="R32" s="432" t="str">
        <f t="shared" si="7"/>
        <v/>
      </c>
      <c r="S32" s="432" t="str">
        <f t="shared" si="8"/>
        <v/>
      </c>
      <c r="T32" s="432" t="str">
        <f t="shared" si="9"/>
        <v/>
      </c>
    </row>
    <row r="33" spans="1:20" ht="21.75" customHeight="1" x14ac:dyDescent="0.15">
      <c r="A33" s="155"/>
      <c r="B33" s="65">
        <f t="shared" si="10"/>
        <v>0</v>
      </c>
      <c r="C33" s="313"/>
      <c r="D33" s="313"/>
      <c r="E33" s="313"/>
      <c r="F33" s="313"/>
      <c r="G33" s="313"/>
      <c r="H33" s="313"/>
      <c r="I33" s="52"/>
      <c r="J33" s="54"/>
      <c r="M33" s="432" t="str">
        <f t="shared" si="2"/>
        <v/>
      </c>
      <c r="N33" s="432" t="str">
        <f t="shared" si="3"/>
        <v/>
      </c>
      <c r="O33" s="432" t="str">
        <f t="shared" si="4"/>
        <v/>
      </c>
      <c r="P33" s="432" t="str">
        <f t="shared" si="5"/>
        <v/>
      </c>
      <c r="Q33" s="432" t="str">
        <f t="shared" si="6"/>
        <v/>
      </c>
      <c r="R33" s="432" t="str">
        <f t="shared" si="7"/>
        <v/>
      </c>
      <c r="S33" s="432" t="str">
        <f t="shared" si="8"/>
        <v/>
      </c>
      <c r="T33" s="432" t="str">
        <f t="shared" si="9"/>
        <v/>
      </c>
    </row>
    <row r="34" spans="1:20" ht="21.75" customHeight="1" x14ac:dyDescent="0.15">
      <c r="A34" s="155"/>
      <c r="B34" s="65">
        <f t="shared" si="10"/>
        <v>0</v>
      </c>
      <c r="C34" s="313"/>
      <c r="D34" s="313"/>
      <c r="E34" s="313"/>
      <c r="F34" s="313"/>
      <c r="G34" s="313"/>
      <c r="H34" s="313"/>
      <c r="I34" s="52"/>
      <c r="J34" s="54"/>
      <c r="M34" s="432" t="str">
        <f t="shared" si="2"/>
        <v/>
      </c>
      <c r="N34" s="432" t="str">
        <f t="shared" si="3"/>
        <v/>
      </c>
      <c r="O34" s="432" t="str">
        <f t="shared" si="4"/>
        <v/>
      </c>
      <c r="P34" s="432" t="str">
        <f t="shared" si="5"/>
        <v/>
      </c>
      <c r="Q34" s="432" t="str">
        <f t="shared" si="6"/>
        <v/>
      </c>
      <c r="R34" s="432" t="str">
        <f t="shared" si="7"/>
        <v/>
      </c>
      <c r="S34" s="432" t="str">
        <f t="shared" si="8"/>
        <v/>
      </c>
      <c r="T34" s="432" t="str">
        <f t="shared" si="9"/>
        <v/>
      </c>
    </row>
    <row r="35" spans="1:20" ht="21.75" customHeight="1" thickBot="1" x14ac:dyDescent="0.2">
      <c r="A35" s="156"/>
      <c r="B35" s="172">
        <f t="shared" si="10"/>
        <v>0</v>
      </c>
      <c r="C35" s="42"/>
      <c r="D35" s="42"/>
      <c r="E35" s="42"/>
      <c r="F35" s="42"/>
      <c r="G35" s="42"/>
      <c r="H35" s="42"/>
      <c r="I35" s="56"/>
      <c r="J35" s="51"/>
      <c r="M35" s="432" t="str">
        <f t="shared" si="2"/>
        <v/>
      </c>
      <c r="N35" s="432" t="str">
        <f t="shared" si="3"/>
        <v/>
      </c>
      <c r="O35" s="432" t="str">
        <f t="shared" si="4"/>
        <v/>
      </c>
      <c r="P35" s="432" t="str">
        <f t="shared" si="5"/>
        <v/>
      </c>
      <c r="Q35" s="432" t="str">
        <f t="shared" si="6"/>
        <v/>
      </c>
      <c r="R35" s="432" t="str">
        <f t="shared" si="7"/>
        <v/>
      </c>
      <c r="S35" s="432" t="str">
        <f t="shared" si="8"/>
        <v/>
      </c>
      <c r="T35" s="432" t="str">
        <f t="shared" si="9"/>
        <v/>
      </c>
    </row>
    <row r="36" spans="1:20" ht="31.5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20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20" ht="24.75" customHeight="1" x14ac:dyDescent="0.15">
      <c r="A38" s="554"/>
      <c r="B38" s="554"/>
      <c r="C38" s="554"/>
    </row>
    <row r="39" spans="1:20" ht="30.75" customHeight="1" thickBot="1" x14ac:dyDescent="0.2">
      <c r="A39" s="541" t="s">
        <v>186</v>
      </c>
      <c r="B39" s="541"/>
      <c r="C39" s="541"/>
      <c r="D39" s="541"/>
      <c r="E39" s="541"/>
      <c r="H39" s="542" t="s">
        <v>137</v>
      </c>
      <c r="I39" s="542"/>
      <c r="J39" s="542"/>
      <c r="M39" s="432" t="s">
        <v>353</v>
      </c>
    </row>
    <row r="40" spans="1:20" ht="33" customHeight="1" thickBot="1" x14ac:dyDescent="0.2">
      <c r="A40" s="57" t="s">
        <v>224</v>
      </c>
      <c r="B40" s="58" t="s">
        <v>242</v>
      </c>
      <c r="C40" s="58" t="s">
        <v>130</v>
      </c>
      <c r="D40" s="58" t="s">
        <v>86</v>
      </c>
      <c r="E40" s="58" t="s">
        <v>74</v>
      </c>
      <c r="F40" s="58" t="s">
        <v>85</v>
      </c>
      <c r="G40" s="113" t="s">
        <v>47</v>
      </c>
      <c r="H40" s="113" t="s">
        <v>300</v>
      </c>
      <c r="I40" s="113" t="s">
        <v>55</v>
      </c>
      <c r="J40" s="115" t="s">
        <v>148</v>
      </c>
      <c r="M40" s="445" t="s">
        <v>130</v>
      </c>
      <c r="N40" s="445" t="s">
        <v>86</v>
      </c>
      <c r="O40" s="445" t="s">
        <v>74</v>
      </c>
      <c r="P40" s="445" t="s">
        <v>85</v>
      </c>
      <c r="Q40" s="447" t="s">
        <v>47</v>
      </c>
      <c r="R40" s="447" t="s">
        <v>62</v>
      </c>
      <c r="S40" s="447" t="s">
        <v>55</v>
      </c>
      <c r="T40" s="447" t="s">
        <v>148</v>
      </c>
    </row>
    <row r="41" spans="1:20" ht="21.75" customHeight="1" thickTop="1" x14ac:dyDescent="0.15">
      <c r="A41" s="61" t="s">
        <v>243</v>
      </c>
      <c r="B41" s="62">
        <f t="shared" ref="B41:B55" si="11">SUM(C41:J41)</f>
        <v>0</v>
      </c>
      <c r="C41" s="62">
        <f t="shared" ref="C41:J41" si="12">SUM(C42:C71)</f>
        <v>0</v>
      </c>
      <c r="D41" s="62">
        <f t="shared" si="12"/>
        <v>0</v>
      </c>
      <c r="E41" s="62">
        <f t="shared" si="12"/>
        <v>0</v>
      </c>
      <c r="F41" s="62">
        <f t="shared" si="12"/>
        <v>0</v>
      </c>
      <c r="G41" s="62">
        <f t="shared" si="12"/>
        <v>0</v>
      </c>
      <c r="H41" s="62">
        <f t="shared" si="12"/>
        <v>0</v>
      </c>
      <c r="I41" s="62">
        <f t="shared" si="12"/>
        <v>0</v>
      </c>
      <c r="J41" s="63">
        <f t="shared" si="12"/>
        <v>0</v>
      </c>
      <c r="M41" s="432" t="str">
        <f>IF((C5*99)&gt;=C41,"","오류")</f>
        <v/>
      </c>
      <c r="N41" s="432" t="str">
        <f>IF((D5*199)&gt;=D41,"","오류")</f>
        <v/>
      </c>
      <c r="O41" s="432" t="str">
        <f>IF((E5*499)&gt;=E41,"","오류")</f>
        <v/>
      </c>
      <c r="P41" s="432" t="str">
        <f>IF((F5*999)&gt;=F41,"","오류")</f>
        <v/>
      </c>
      <c r="Q41" s="432" t="str">
        <f>IF((G5*2999)&gt;=G41,"","오류")</f>
        <v/>
      </c>
      <c r="R41" s="432" t="str">
        <f>IF((H5*4999)&gt;=H41,"","오류")</f>
        <v/>
      </c>
      <c r="S41" s="432" t="str">
        <f>IF((I5*9999)&gt;=I41,"","오류")</f>
        <v/>
      </c>
      <c r="T41" s="432" t="str">
        <f>IF((J5*1000000)&gt;=J41,"","오류")</f>
        <v/>
      </c>
    </row>
    <row r="42" spans="1:20" ht="21.75" customHeight="1" x14ac:dyDescent="0.15">
      <c r="A42" s="64" t="s">
        <v>395</v>
      </c>
      <c r="B42" s="65">
        <f t="shared" si="11"/>
        <v>0</v>
      </c>
      <c r="C42" s="312">
        <v>0</v>
      </c>
      <c r="D42" s="312">
        <v>0</v>
      </c>
      <c r="E42" s="312">
        <v>0</v>
      </c>
      <c r="F42" s="312">
        <v>0</v>
      </c>
      <c r="G42" s="312">
        <v>0</v>
      </c>
      <c r="H42" s="312">
        <v>0</v>
      </c>
      <c r="I42" s="43">
        <v>0</v>
      </c>
      <c r="J42" s="314">
        <v>0</v>
      </c>
      <c r="K42" s="13"/>
      <c r="L42" s="13"/>
      <c r="M42" s="432" t="str">
        <f t="shared" ref="M42:M71" si="13">IF((C6*99)&gt;=C42,"","오류")</f>
        <v/>
      </c>
      <c r="N42" s="432" t="str">
        <f t="shared" ref="N42:N71" si="14">IF((D6*199)&gt;=D42,"","오류")</f>
        <v/>
      </c>
      <c r="O42" s="432" t="str">
        <f t="shared" ref="O42:O71" si="15">IF((E6*499)&gt;=E42,"","오류")</f>
        <v/>
      </c>
      <c r="P42" s="432" t="str">
        <f t="shared" ref="P42:P71" si="16">IF((F6*999)&gt;=F42,"","오류")</f>
        <v/>
      </c>
      <c r="Q42" s="432" t="str">
        <f t="shared" ref="Q42:Q71" si="17">IF((G6*2999)&gt;=G42,"","오류")</f>
        <v/>
      </c>
      <c r="R42" s="432" t="str">
        <f t="shared" ref="R42:R71" si="18">IF((H6*4999)&gt;=H42,"","오류")</f>
        <v/>
      </c>
      <c r="S42" s="432" t="str">
        <f t="shared" ref="S42:S71" si="19">IF((I6*9999)&gt;=I42,"","오류")</f>
        <v/>
      </c>
      <c r="T42" s="432" t="str">
        <f t="shared" ref="T42:T71" si="20">IF((J6*1000000)&gt;=J42,"","오류")</f>
        <v/>
      </c>
    </row>
    <row r="43" spans="1:20" ht="21.75" customHeight="1" x14ac:dyDescent="0.15">
      <c r="A43" s="64" t="s">
        <v>396</v>
      </c>
      <c r="B43" s="65">
        <f t="shared" si="11"/>
        <v>0</v>
      </c>
      <c r="C43" s="312">
        <v>0</v>
      </c>
      <c r="D43" s="312">
        <v>0</v>
      </c>
      <c r="E43" s="312">
        <v>0</v>
      </c>
      <c r="F43" s="312">
        <v>0</v>
      </c>
      <c r="G43" s="312">
        <v>0</v>
      </c>
      <c r="H43" s="312">
        <v>0</v>
      </c>
      <c r="I43" s="43">
        <v>0</v>
      </c>
      <c r="J43" s="314">
        <v>0</v>
      </c>
      <c r="K43" s="13"/>
      <c r="L43" s="13"/>
      <c r="M43" s="432" t="str">
        <f t="shared" si="13"/>
        <v/>
      </c>
      <c r="N43" s="432" t="str">
        <f t="shared" si="14"/>
        <v/>
      </c>
      <c r="O43" s="432" t="str">
        <f t="shared" si="15"/>
        <v/>
      </c>
      <c r="P43" s="432" t="str">
        <f t="shared" si="16"/>
        <v/>
      </c>
      <c r="Q43" s="432" t="str">
        <f t="shared" si="17"/>
        <v/>
      </c>
      <c r="R43" s="432" t="str">
        <f t="shared" si="18"/>
        <v/>
      </c>
      <c r="S43" s="432" t="str">
        <f t="shared" si="19"/>
        <v/>
      </c>
      <c r="T43" s="432" t="str">
        <f t="shared" si="20"/>
        <v/>
      </c>
    </row>
    <row r="44" spans="1:20" ht="21.75" customHeight="1" x14ac:dyDescent="0.15">
      <c r="A44" s="64" t="s">
        <v>397</v>
      </c>
      <c r="B44" s="65">
        <f t="shared" si="11"/>
        <v>0</v>
      </c>
      <c r="C44" s="312"/>
      <c r="D44" s="312"/>
      <c r="E44" s="312"/>
      <c r="F44" s="312"/>
      <c r="G44" s="312"/>
      <c r="H44" s="312"/>
      <c r="I44" s="43"/>
      <c r="J44" s="314"/>
      <c r="K44" s="13"/>
      <c r="L44" s="13"/>
      <c r="M44" s="432" t="str">
        <f t="shared" si="13"/>
        <v/>
      </c>
      <c r="N44" s="432" t="str">
        <f t="shared" si="14"/>
        <v/>
      </c>
      <c r="O44" s="432" t="str">
        <f t="shared" si="15"/>
        <v/>
      </c>
      <c r="P44" s="432" t="str">
        <f t="shared" si="16"/>
        <v/>
      </c>
      <c r="Q44" s="432" t="str">
        <f t="shared" si="17"/>
        <v/>
      </c>
      <c r="R44" s="432" t="str">
        <f t="shared" si="18"/>
        <v/>
      </c>
      <c r="S44" s="432" t="str">
        <f t="shared" si="19"/>
        <v/>
      </c>
      <c r="T44" s="432" t="str">
        <f t="shared" si="20"/>
        <v/>
      </c>
    </row>
    <row r="45" spans="1:20" ht="21.75" customHeight="1" x14ac:dyDescent="0.15">
      <c r="A45" s="64" t="s">
        <v>398</v>
      </c>
      <c r="B45" s="65">
        <f t="shared" si="11"/>
        <v>0</v>
      </c>
      <c r="C45" s="313"/>
      <c r="D45" s="313"/>
      <c r="E45" s="313"/>
      <c r="F45" s="313"/>
      <c r="G45" s="313"/>
      <c r="H45" s="313"/>
      <c r="I45" s="52"/>
      <c r="J45" s="54"/>
      <c r="K45" s="13"/>
      <c r="L45" s="13"/>
      <c r="M45" s="432" t="str">
        <f t="shared" si="13"/>
        <v/>
      </c>
      <c r="N45" s="432" t="str">
        <f t="shared" si="14"/>
        <v/>
      </c>
      <c r="O45" s="432" t="str">
        <f t="shared" si="15"/>
        <v/>
      </c>
      <c r="P45" s="432" t="str">
        <f t="shared" si="16"/>
        <v/>
      </c>
      <c r="Q45" s="432" t="str">
        <f t="shared" si="17"/>
        <v/>
      </c>
      <c r="R45" s="432" t="str">
        <f t="shared" si="18"/>
        <v/>
      </c>
      <c r="S45" s="432" t="str">
        <f t="shared" si="19"/>
        <v/>
      </c>
      <c r="T45" s="432" t="str">
        <f t="shared" si="20"/>
        <v/>
      </c>
    </row>
    <row r="46" spans="1:20" ht="21.75" customHeight="1" x14ac:dyDescent="0.15">
      <c r="A46" s="64" t="s">
        <v>399</v>
      </c>
      <c r="B46" s="65">
        <f t="shared" si="11"/>
        <v>0</v>
      </c>
      <c r="C46" s="313"/>
      <c r="D46" s="313"/>
      <c r="E46" s="313"/>
      <c r="F46" s="313"/>
      <c r="G46" s="313"/>
      <c r="H46" s="313"/>
      <c r="I46" s="52"/>
      <c r="J46" s="54"/>
      <c r="K46" s="13"/>
      <c r="L46" s="13"/>
      <c r="M46" s="432" t="str">
        <f t="shared" si="13"/>
        <v/>
      </c>
      <c r="N46" s="432" t="str">
        <f t="shared" si="14"/>
        <v/>
      </c>
      <c r="O46" s="432" t="str">
        <f t="shared" si="15"/>
        <v/>
      </c>
      <c r="P46" s="432" t="str">
        <f t="shared" si="16"/>
        <v/>
      </c>
      <c r="Q46" s="432" t="str">
        <f t="shared" si="17"/>
        <v/>
      </c>
      <c r="R46" s="432" t="str">
        <f t="shared" si="18"/>
        <v/>
      </c>
      <c r="S46" s="432" t="str">
        <f t="shared" si="19"/>
        <v/>
      </c>
      <c r="T46" s="432" t="str">
        <f t="shared" si="20"/>
        <v/>
      </c>
    </row>
    <row r="47" spans="1:20" ht="21.75" customHeight="1" x14ac:dyDescent="0.15">
      <c r="A47" s="64" t="s">
        <v>400</v>
      </c>
      <c r="B47" s="65">
        <f t="shared" si="11"/>
        <v>0</v>
      </c>
      <c r="C47" s="313"/>
      <c r="D47" s="313"/>
      <c r="E47" s="313"/>
      <c r="F47" s="313"/>
      <c r="G47" s="313"/>
      <c r="H47" s="313"/>
      <c r="I47" s="52"/>
      <c r="J47" s="54"/>
      <c r="K47" s="13"/>
      <c r="L47" s="13"/>
      <c r="M47" s="432" t="str">
        <f t="shared" si="13"/>
        <v/>
      </c>
      <c r="N47" s="432" t="str">
        <f t="shared" si="14"/>
        <v/>
      </c>
      <c r="O47" s="432" t="str">
        <f t="shared" si="15"/>
        <v/>
      </c>
      <c r="P47" s="432" t="str">
        <f t="shared" si="16"/>
        <v/>
      </c>
      <c r="Q47" s="432" t="str">
        <f t="shared" si="17"/>
        <v/>
      </c>
      <c r="R47" s="432" t="str">
        <f t="shared" si="18"/>
        <v/>
      </c>
      <c r="S47" s="432" t="str">
        <f t="shared" si="19"/>
        <v/>
      </c>
      <c r="T47" s="432" t="str">
        <f t="shared" si="20"/>
        <v/>
      </c>
    </row>
    <row r="48" spans="1:20" ht="21.75" customHeight="1" x14ac:dyDescent="0.15">
      <c r="A48" s="64" t="s">
        <v>401</v>
      </c>
      <c r="B48" s="65">
        <f t="shared" si="11"/>
        <v>0</v>
      </c>
      <c r="C48" s="313"/>
      <c r="D48" s="313"/>
      <c r="E48" s="313"/>
      <c r="F48" s="313"/>
      <c r="G48" s="313"/>
      <c r="H48" s="313"/>
      <c r="I48" s="52"/>
      <c r="J48" s="54"/>
      <c r="K48" s="13"/>
      <c r="L48" s="13"/>
      <c r="M48" s="432" t="str">
        <f t="shared" si="13"/>
        <v/>
      </c>
      <c r="N48" s="432" t="str">
        <f t="shared" si="14"/>
        <v/>
      </c>
      <c r="O48" s="432" t="str">
        <f t="shared" si="15"/>
        <v/>
      </c>
      <c r="P48" s="432" t="str">
        <f t="shared" si="16"/>
        <v/>
      </c>
      <c r="Q48" s="432" t="str">
        <f t="shared" si="17"/>
        <v/>
      </c>
      <c r="R48" s="432" t="str">
        <f t="shared" si="18"/>
        <v/>
      </c>
      <c r="S48" s="432" t="str">
        <f t="shared" si="19"/>
        <v/>
      </c>
      <c r="T48" s="432" t="str">
        <f t="shared" si="20"/>
        <v/>
      </c>
    </row>
    <row r="49" spans="1:20" ht="21.75" customHeight="1" x14ac:dyDescent="0.15">
      <c r="A49" s="64" t="s">
        <v>402</v>
      </c>
      <c r="B49" s="65">
        <f t="shared" si="11"/>
        <v>0</v>
      </c>
      <c r="C49" s="313"/>
      <c r="D49" s="313"/>
      <c r="E49" s="313"/>
      <c r="F49" s="313"/>
      <c r="G49" s="313"/>
      <c r="H49" s="313"/>
      <c r="I49" s="52"/>
      <c r="J49" s="54"/>
      <c r="K49" s="13"/>
      <c r="L49" s="13"/>
      <c r="M49" s="432" t="str">
        <f t="shared" si="13"/>
        <v/>
      </c>
      <c r="N49" s="432" t="str">
        <f t="shared" si="14"/>
        <v/>
      </c>
      <c r="O49" s="432" t="str">
        <f t="shared" si="15"/>
        <v/>
      </c>
      <c r="P49" s="432" t="str">
        <f t="shared" si="16"/>
        <v/>
      </c>
      <c r="Q49" s="432" t="str">
        <f t="shared" si="17"/>
        <v/>
      </c>
      <c r="R49" s="432" t="str">
        <f t="shared" si="18"/>
        <v/>
      </c>
      <c r="S49" s="432" t="str">
        <f t="shared" si="19"/>
        <v/>
      </c>
      <c r="T49" s="432" t="str">
        <f t="shared" si="20"/>
        <v/>
      </c>
    </row>
    <row r="50" spans="1:20" ht="21.75" customHeight="1" x14ac:dyDescent="0.15">
      <c r="A50" s="64" t="s">
        <v>403</v>
      </c>
      <c r="B50" s="65">
        <f t="shared" si="11"/>
        <v>0</v>
      </c>
      <c r="C50" s="313"/>
      <c r="D50" s="313"/>
      <c r="E50" s="313"/>
      <c r="F50" s="313"/>
      <c r="G50" s="313"/>
      <c r="H50" s="313"/>
      <c r="I50" s="52"/>
      <c r="J50" s="54"/>
      <c r="K50" s="13"/>
      <c r="L50" s="13"/>
      <c r="M50" s="432" t="str">
        <f t="shared" si="13"/>
        <v/>
      </c>
      <c r="N50" s="432" t="str">
        <f t="shared" si="14"/>
        <v/>
      </c>
      <c r="O50" s="432" t="str">
        <f t="shared" si="15"/>
        <v/>
      </c>
      <c r="P50" s="432" t="str">
        <f t="shared" si="16"/>
        <v/>
      </c>
      <c r="Q50" s="432" t="str">
        <f t="shared" si="17"/>
        <v/>
      </c>
      <c r="R50" s="432" t="str">
        <f t="shared" si="18"/>
        <v/>
      </c>
      <c r="S50" s="432" t="str">
        <f t="shared" si="19"/>
        <v/>
      </c>
      <c r="T50" s="432" t="str">
        <f t="shared" si="20"/>
        <v/>
      </c>
    </row>
    <row r="51" spans="1:20" ht="21.75" customHeight="1" x14ac:dyDescent="0.15">
      <c r="A51" s="64" t="s">
        <v>404</v>
      </c>
      <c r="B51" s="65">
        <f t="shared" si="11"/>
        <v>0</v>
      </c>
      <c r="C51" s="313"/>
      <c r="D51" s="313"/>
      <c r="E51" s="313"/>
      <c r="F51" s="313"/>
      <c r="G51" s="313"/>
      <c r="H51" s="313"/>
      <c r="I51" s="52"/>
      <c r="J51" s="54"/>
      <c r="K51" s="13"/>
      <c r="L51" s="13"/>
      <c r="M51" s="432" t="str">
        <f t="shared" si="13"/>
        <v/>
      </c>
      <c r="N51" s="432" t="str">
        <f t="shared" si="14"/>
        <v/>
      </c>
      <c r="O51" s="432" t="str">
        <f t="shared" si="15"/>
        <v/>
      </c>
      <c r="P51" s="432" t="str">
        <f t="shared" si="16"/>
        <v/>
      </c>
      <c r="Q51" s="432" t="str">
        <f t="shared" si="17"/>
        <v/>
      </c>
      <c r="R51" s="432" t="str">
        <f t="shared" si="18"/>
        <v/>
      </c>
      <c r="S51" s="432" t="str">
        <f t="shared" si="19"/>
        <v/>
      </c>
      <c r="T51" s="432" t="str">
        <f t="shared" si="20"/>
        <v/>
      </c>
    </row>
    <row r="52" spans="1:20" ht="21.75" customHeight="1" x14ac:dyDescent="0.15">
      <c r="A52" s="64" t="s">
        <v>405</v>
      </c>
      <c r="B52" s="65">
        <f t="shared" si="11"/>
        <v>0</v>
      </c>
      <c r="C52" s="313"/>
      <c r="D52" s="313"/>
      <c r="E52" s="313"/>
      <c r="F52" s="313"/>
      <c r="G52" s="313"/>
      <c r="H52" s="313"/>
      <c r="I52" s="52"/>
      <c r="J52" s="54"/>
      <c r="K52" s="13"/>
      <c r="L52" s="13"/>
      <c r="M52" s="432" t="str">
        <f t="shared" si="13"/>
        <v/>
      </c>
      <c r="N52" s="432" t="str">
        <f t="shared" si="14"/>
        <v/>
      </c>
      <c r="O52" s="432" t="str">
        <f t="shared" si="15"/>
        <v/>
      </c>
      <c r="P52" s="432" t="str">
        <f t="shared" si="16"/>
        <v/>
      </c>
      <c r="Q52" s="432" t="str">
        <f t="shared" si="17"/>
        <v/>
      </c>
      <c r="R52" s="432" t="str">
        <f t="shared" si="18"/>
        <v/>
      </c>
      <c r="S52" s="432" t="str">
        <f t="shared" si="19"/>
        <v/>
      </c>
      <c r="T52" s="432" t="str">
        <f t="shared" si="20"/>
        <v/>
      </c>
    </row>
    <row r="53" spans="1:20" ht="21.75" customHeight="1" x14ac:dyDescent="0.15">
      <c r="A53" s="155"/>
      <c r="B53" s="65">
        <f t="shared" si="11"/>
        <v>0</v>
      </c>
      <c r="C53" s="313"/>
      <c r="D53" s="313"/>
      <c r="E53" s="313"/>
      <c r="F53" s="313"/>
      <c r="G53" s="313"/>
      <c r="H53" s="313"/>
      <c r="I53" s="52"/>
      <c r="J53" s="54"/>
      <c r="K53" s="13"/>
      <c r="L53" s="13"/>
      <c r="M53" s="432" t="str">
        <f t="shared" si="13"/>
        <v/>
      </c>
      <c r="N53" s="432" t="str">
        <f t="shared" si="14"/>
        <v/>
      </c>
      <c r="O53" s="432" t="str">
        <f t="shared" si="15"/>
        <v/>
      </c>
      <c r="P53" s="432" t="str">
        <f t="shared" si="16"/>
        <v/>
      </c>
      <c r="Q53" s="432" t="str">
        <f t="shared" si="17"/>
        <v/>
      </c>
      <c r="R53" s="432" t="str">
        <f t="shared" si="18"/>
        <v/>
      </c>
      <c r="S53" s="432" t="str">
        <f t="shared" si="19"/>
        <v/>
      </c>
      <c r="T53" s="432" t="str">
        <f t="shared" si="20"/>
        <v/>
      </c>
    </row>
    <row r="54" spans="1:20" ht="21.75" customHeight="1" x14ac:dyDescent="0.15">
      <c r="A54" s="155"/>
      <c r="B54" s="65">
        <f t="shared" si="11"/>
        <v>0</v>
      </c>
      <c r="C54" s="313"/>
      <c r="D54" s="313"/>
      <c r="E54" s="313"/>
      <c r="F54" s="313"/>
      <c r="G54" s="313"/>
      <c r="H54" s="313"/>
      <c r="I54" s="52"/>
      <c r="J54" s="54"/>
      <c r="K54" s="13"/>
      <c r="L54" s="13"/>
      <c r="M54" s="432" t="str">
        <f t="shared" si="13"/>
        <v/>
      </c>
      <c r="N54" s="432" t="str">
        <f t="shared" si="14"/>
        <v/>
      </c>
      <c r="O54" s="432" t="str">
        <f t="shared" si="15"/>
        <v/>
      </c>
      <c r="P54" s="432" t="str">
        <f t="shared" si="16"/>
        <v/>
      </c>
      <c r="Q54" s="432" t="str">
        <f t="shared" si="17"/>
        <v/>
      </c>
      <c r="R54" s="432" t="str">
        <f t="shared" si="18"/>
        <v/>
      </c>
      <c r="S54" s="432" t="str">
        <f t="shared" si="19"/>
        <v/>
      </c>
      <c r="T54" s="432" t="str">
        <f t="shared" si="20"/>
        <v/>
      </c>
    </row>
    <row r="55" spans="1:20" ht="21.75" customHeight="1" x14ac:dyDescent="0.15">
      <c r="A55" s="155"/>
      <c r="B55" s="65">
        <f t="shared" si="11"/>
        <v>0</v>
      </c>
      <c r="C55" s="313"/>
      <c r="D55" s="313"/>
      <c r="E55" s="313"/>
      <c r="F55" s="313"/>
      <c r="G55" s="313"/>
      <c r="H55" s="313"/>
      <c r="I55" s="52"/>
      <c r="J55" s="54"/>
      <c r="K55" s="13"/>
      <c r="L55" s="13"/>
      <c r="M55" s="432" t="str">
        <f t="shared" si="13"/>
        <v/>
      </c>
      <c r="N55" s="432" t="str">
        <f t="shared" si="14"/>
        <v/>
      </c>
      <c r="O55" s="432" t="str">
        <f t="shared" si="15"/>
        <v/>
      </c>
      <c r="P55" s="432" t="str">
        <f t="shared" si="16"/>
        <v/>
      </c>
      <c r="Q55" s="432" t="str">
        <f t="shared" si="17"/>
        <v/>
      </c>
      <c r="R55" s="432" t="str">
        <f t="shared" si="18"/>
        <v/>
      </c>
      <c r="S55" s="432" t="str">
        <f t="shared" si="19"/>
        <v/>
      </c>
      <c r="T55" s="432" t="str">
        <f t="shared" si="20"/>
        <v/>
      </c>
    </row>
    <row r="56" spans="1:20" ht="21.75" customHeight="1" x14ac:dyDescent="0.15">
      <c r="A56" s="155"/>
      <c r="B56" s="65">
        <f t="shared" ref="B56:B71" si="21">SUM(C56:J56)</f>
        <v>0</v>
      </c>
      <c r="C56" s="313"/>
      <c r="D56" s="313"/>
      <c r="E56" s="313"/>
      <c r="F56" s="313"/>
      <c r="G56" s="313"/>
      <c r="H56" s="313"/>
      <c r="I56" s="52"/>
      <c r="J56" s="54"/>
      <c r="K56" s="13"/>
      <c r="L56" s="13"/>
      <c r="M56" s="432" t="str">
        <f t="shared" si="13"/>
        <v/>
      </c>
      <c r="N56" s="432" t="str">
        <f t="shared" si="14"/>
        <v/>
      </c>
      <c r="O56" s="432" t="str">
        <f t="shared" si="15"/>
        <v/>
      </c>
      <c r="P56" s="432" t="str">
        <f t="shared" si="16"/>
        <v/>
      </c>
      <c r="Q56" s="432" t="str">
        <f t="shared" si="17"/>
        <v/>
      </c>
      <c r="R56" s="432" t="str">
        <f t="shared" si="18"/>
        <v/>
      </c>
      <c r="S56" s="432" t="str">
        <f t="shared" si="19"/>
        <v/>
      </c>
      <c r="T56" s="432" t="str">
        <f t="shared" si="20"/>
        <v/>
      </c>
    </row>
    <row r="57" spans="1:20" ht="21.75" customHeight="1" x14ac:dyDescent="0.15">
      <c r="A57" s="155"/>
      <c r="B57" s="65">
        <f t="shared" si="21"/>
        <v>0</v>
      </c>
      <c r="C57" s="313"/>
      <c r="D57" s="313"/>
      <c r="E57" s="313"/>
      <c r="F57" s="313"/>
      <c r="G57" s="313"/>
      <c r="H57" s="313"/>
      <c r="I57" s="52"/>
      <c r="J57" s="54"/>
      <c r="K57" s="13"/>
      <c r="L57" s="13"/>
      <c r="M57" s="432" t="str">
        <f t="shared" si="13"/>
        <v/>
      </c>
      <c r="N57" s="432" t="str">
        <f t="shared" si="14"/>
        <v/>
      </c>
      <c r="O57" s="432" t="str">
        <f t="shared" si="15"/>
        <v/>
      </c>
      <c r="P57" s="432" t="str">
        <f t="shared" si="16"/>
        <v/>
      </c>
      <c r="Q57" s="432" t="str">
        <f t="shared" si="17"/>
        <v/>
      </c>
      <c r="R57" s="432" t="str">
        <f t="shared" si="18"/>
        <v/>
      </c>
      <c r="S57" s="432" t="str">
        <f t="shared" si="19"/>
        <v/>
      </c>
      <c r="T57" s="432" t="str">
        <f t="shared" si="20"/>
        <v/>
      </c>
    </row>
    <row r="58" spans="1:20" ht="21.75" customHeight="1" x14ac:dyDescent="0.15">
      <c r="A58" s="155"/>
      <c r="B58" s="65">
        <f t="shared" si="21"/>
        <v>0</v>
      </c>
      <c r="C58" s="313"/>
      <c r="D58" s="313"/>
      <c r="E58" s="313"/>
      <c r="F58" s="313"/>
      <c r="G58" s="313"/>
      <c r="H58" s="313"/>
      <c r="I58" s="52"/>
      <c r="J58" s="54"/>
      <c r="K58" s="13"/>
      <c r="L58" s="13"/>
      <c r="M58" s="432" t="str">
        <f t="shared" si="13"/>
        <v/>
      </c>
      <c r="N58" s="432" t="str">
        <f t="shared" si="14"/>
        <v/>
      </c>
      <c r="O58" s="432" t="str">
        <f t="shared" si="15"/>
        <v/>
      </c>
      <c r="P58" s="432" t="str">
        <f t="shared" si="16"/>
        <v/>
      </c>
      <c r="Q58" s="432" t="str">
        <f t="shared" si="17"/>
        <v/>
      </c>
      <c r="R58" s="432" t="str">
        <f t="shared" si="18"/>
        <v/>
      </c>
      <c r="S58" s="432" t="str">
        <f t="shared" si="19"/>
        <v/>
      </c>
      <c r="T58" s="432" t="str">
        <f t="shared" si="20"/>
        <v/>
      </c>
    </row>
    <row r="59" spans="1:20" ht="21.75" customHeight="1" x14ac:dyDescent="0.15">
      <c r="A59" s="155"/>
      <c r="B59" s="65">
        <f t="shared" si="21"/>
        <v>0</v>
      </c>
      <c r="C59" s="313"/>
      <c r="D59" s="313"/>
      <c r="E59" s="313"/>
      <c r="F59" s="313"/>
      <c r="G59" s="313"/>
      <c r="H59" s="313"/>
      <c r="I59" s="52"/>
      <c r="J59" s="54"/>
      <c r="K59" s="13"/>
      <c r="L59" s="13"/>
      <c r="M59" s="432" t="str">
        <f t="shared" si="13"/>
        <v/>
      </c>
      <c r="N59" s="432" t="str">
        <f t="shared" si="14"/>
        <v/>
      </c>
      <c r="O59" s="432" t="str">
        <f t="shared" si="15"/>
        <v/>
      </c>
      <c r="P59" s="432" t="str">
        <f t="shared" si="16"/>
        <v/>
      </c>
      <c r="Q59" s="432" t="str">
        <f t="shared" si="17"/>
        <v/>
      </c>
      <c r="R59" s="432" t="str">
        <f t="shared" si="18"/>
        <v/>
      </c>
      <c r="S59" s="432" t="str">
        <f t="shared" si="19"/>
        <v/>
      </c>
      <c r="T59" s="432" t="str">
        <f t="shared" si="20"/>
        <v/>
      </c>
    </row>
    <row r="60" spans="1:20" ht="21.75" customHeight="1" x14ac:dyDescent="0.15">
      <c r="A60" s="155"/>
      <c r="B60" s="65">
        <f t="shared" si="21"/>
        <v>0</v>
      </c>
      <c r="C60" s="313"/>
      <c r="D60" s="313"/>
      <c r="E60" s="313"/>
      <c r="F60" s="313"/>
      <c r="G60" s="313"/>
      <c r="H60" s="313"/>
      <c r="I60" s="52"/>
      <c r="J60" s="54"/>
      <c r="K60" s="13"/>
      <c r="L60" s="13"/>
      <c r="M60" s="432" t="str">
        <f t="shared" si="13"/>
        <v/>
      </c>
      <c r="N60" s="432" t="str">
        <f t="shared" si="14"/>
        <v/>
      </c>
      <c r="O60" s="432" t="str">
        <f t="shared" si="15"/>
        <v/>
      </c>
      <c r="P60" s="432" t="str">
        <f t="shared" si="16"/>
        <v/>
      </c>
      <c r="Q60" s="432" t="str">
        <f t="shared" si="17"/>
        <v/>
      </c>
      <c r="R60" s="432" t="str">
        <f t="shared" si="18"/>
        <v/>
      </c>
      <c r="S60" s="432" t="str">
        <f t="shared" si="19"/>
        <v/>
      </c>
      <c r="T60" s="432" t="str">
        <f t="shared" si="20"/>
        <v/>
      </c>
    </row>
    <row r="61" spans="1:20" ht="21.75" customHeight="1" x14ac:dyDescent="0.15">
      <c r="A61" s="155"/>
      <c r="B61" s="65">
        <f t="shared" si="21"/>
        <v>0</v>
      </c>
      <c r="C61" s="313"/>
      <c r="D61" s="313"/>
      <c r="E61" s="313"/>
      <c r="F61" s="313"/>
      <c r="G61" s="313"/>
      <c r="H61" s="313"/>
      <c r="I61" s="52"/>
      <c r="J61" s="54"/>
      <c r="K61" s="13"/>
      <c r="L61" s="13"/>
      <c r="M61" s="432" t="str">
        <f t="shared" si="13"/>
        <v/>
      </c>
      <c r="N61" s="432" t="str">
        <f t="shared" si="14"/>
        <v/>
      </c>
      <c r="O61" s="432" t="str">
        <f t="shared" si="15"/>
        <v/>
      </c>
      <c r="P61" s="432" t="str">
        <f t="shared" si="16"/>
        <v/>
      </c>
      <c r="Q61" s="432" t="str">
        <f t="shared" si="17"/>
        <v/>
      </c>
      <c r="R61" s="432" t="str">
        <f t="shared" si="18"/>
        <v/>
      </c>
      <c r="S61" s="432" t="str">
        <f t="shared" si="19"/>
        <v/>
      </c>
      <c r="T61" s="432" t="str">
        <f t="shared" si="20"/>
        <v/>
      </c>
    </row>
    <row r="62" spans="1:20" ht="21.75" customHeight="1" x14ac:dyDescent="0.15">
      <c r="A62" s="155"/>
      <c r="B62" s="65">
        <f t="shared" si="21"/>
        <v>0</v>
      </c>
      <c r="C62" s="313"/>
      <c r="D62" s="313"/>
      <c r="E62" s="313"/>
      <c r="F62" s="313"/>
      <c r="G62" s="313"/>
      <c r="H62" s="313"/>
      <c r="I62" s="52"/>
      <c r="J62" s="54"/>
      <c r="K62" s="13"/>
      <c r="L62" s="13"/>
      <c r="M62" s="432" t="str">
        <f t="shared" si="13"/>
        <v/>
      </c>
      <c r="N62" s="432" t="str">
        <f t="shared" si="14"/>
        <v/>
      </c>
      <c r="O62" s="432" t="str">
        <f t="shared" si="15"/>
        <v/>
      </c>
      <c r="P62" s="432" t="str">
        <f t="shared" si="16"/>
        <v/>
      </c>
      <c r="Q62" s="432" t="str">
        <f t="shared" si="17"/>
        <v/>
      </c>
      <c r="R62" s="432" t="str">
        <f t="shared" si="18"/>
        <v/>
      </c>
      <c r="S62" s="432" t="str">
        <f t="shared" si="19"/>
        <v/>
      </c>
      <c r="T62" s="432" t="str">
        <f t="shared" si="20"/>
        <v/>
      </c>
    </row>
    <row r="63" spans="1:20" ht="21.75" customHeight="1" x14ac:dyDescent="0.15">
      <c r="A63" s="155"/>
      <c r="B63" s="65">
        <f t="shared" si="21"/>
        <v>0</v>
      </c>
      <c r="C63" s="313"/>
      <c r="D63" s="313"/>
      <c r="E63" s="313"/>
      <c r="F63" s="313"/>
      <c r="G63" s="313"/>
      <c r="H63" s="313"/>
      <c r="I63" s="52"/>
      <c r="J63" s="54"/>
      <c r="K63" s="13"/>
      <c r="L63" s="13"/>
      <c r="M63" s="432" t="str">
        <f t="shared" si="13"/>
        <v/>
      </c>
      <c r="N63" s="432" t="str">
        <f t="shared" si="14"/>
        <v/>
      </c>
      <c r="O63" s="432" t="str">
        <f t="shared" si="15"/>
        <v/>
      </c>
      <c r="P63" s="432" t="str">
        <f t="shared" si="16"/>
        <v/>
      </c>
      <c r="Q63" s="432" t="str">
        <f t="shared" si="17"/>
        <v/>
      </c>
      <c r="R63" s="432" t="str">
        <f t="shared" si="18"/>
        <v/>
      </c>
      <c r="S63" s="432" t="str">
        <f t="shared" si="19"/>
        <v/>
      </c>
      <c r="T63" s="432" t="str">
        <f t="shared" si="20"/>
        <v/>
      </c>
    </row>
    <row r="64" spans="1:20" ht="21.75" customHeight="1" x14ac:dyDescent="0.15">
      <c r="A64" s="155"/>
      <c r="B64" s="65">
        <f t="shared" si="21"/>
        <v>0</v>
      </c>
      <c r="C64" s="313"/>
      <c r="D64" s="313"/>
      <c r="E64" s="313"/>
      <c r="F64" s="313"/>
      <c r="G64" s="313"/>
      <c r="H64" s="313"/>
      <c r="I64" s="52"/>
      <c r="J64" s="54"/>
      <c r="K64" s="13"/>
      <c r="L64" s="13"/>
      <c r="M64" s="432" t="str">
        <f t="shared" si="13"/>
        <v/>
      </c>
      <c r="N64" s="432" t="str">
        <f t="shared" si="14"/>
        <v/>
      </c>
      <c r="O64" s="432" t="str">
        <f t="shared" si="15"/>
        <v/>
      </c>
      <c r="P64" s="432" t="str">
        <f t="shared" si="16"/>
        <v/>
      </c>
      <c r="Q64" s="432" t="str">
        <f t="shared" si="17"/>
        <v/>
      </c>
      <c r="R64" s="432" t="str">
        <f t="shared" si="18"/>
        <v/>
      </c>
      <c r="S64" s="432" t="str">
        <f t="shared" si="19"/>
        <v/>
      </c>
      <c r="T64" s="432" t="str">
        <f t="shared" si="20"/>
        <v/>
      </c>
    </row>
    <row r="65" spans="1:20" ht="21.75" customHeight="1" x14ac:dyDescent="0.15">
      <c r="A65" s="155"/>
      <c r="B65" s="65">
        <f t="shared" si="21"/>
        <v>0</v>
      </c>
      <c r="C65" s="313"/>
      <c r="D65" s="313"/>
      <c r="E65" s="313"/>
      <c r="F65" s="313"/>
      <c r="G65" s="313"/>
      <c r="H65" s="313"/>
      <c r="I65" s="52"/>
      <c r="J65" s="54"/>
      <c r="K65" s="13"/>
      <c r="L65" s="13"/>
      <c r="M65" s="432" t="str">
        <f t="shared" si="13"/>
        <v/>
      </c>
      <c r="N65" s="432" t="str">
        <f t="shared" si="14"/>
        <v/>
      </c>
      <c r="O65" s="432" t="str">
        <f t="shared" si="15"/>
        <v/>
      </c>
      <c r="P65" s="432" t="str">
        <f t="shared" si="16"/>
        <v/>
      </c>
      <c r="Q65" s="432" t="str">
        <f t="shared" si="17"/>
        <v/>
      </c>
      <c r="R65" s="432" t="str">
        <f t="shared" si="18"/>
        <v/>
      </c>
      <c r="S65" s="432" t="str">
        <f t="shared" si="19"/>
        <v/>
      </c>
      <c r="T65" s="432" t="str">
        <f t="shared" si="20"/>
        <v/>
      </c>
    </row>
    <row r="66" spans="1:20" ht="21.75" customHeight="1" x14ac:dyDescent="0.15">
      <c r="A66" s="155"/>
      <c r="B66" s="65">
        <f t="shared" si="21"/>
        <v>0</v>
      </c>
      <c r="C66" s="313"/>
      <c r="D66" s="313"/>
      <c r="E66" s="313"/>
      <c r="F66" s="313"/>
      <c r="G66" s="313"/>
      <c r="H66" s="313"/>
      <c r="I66" s="52"/>
      <c r="J66" s="54"/>
      <c r="K66" s="13"/>
      <c r="L66" s="13"/>
      <c r="M66" s="432" t="str">
        <f t="shared" si="13"/>
        <v/>
      </c>
      <c r="N66" s="432" t="str">
        <f t="shared" si="14"/>
        <v/>
      </c>
      <c r="O66" s="432" t="str">
        <f t="shared" si="15"/>
        <v/>
      </c>
      <c r="P66" s="432" t="str">
        <f t="shared" si="16"/>
        <v/>
      </c>
      <c r="Q66" s="432" t="str">
        <f t="shared" si="17"/>
        <v/>
      </c>
      <c r="R66" s="432" t="str">
        <f t="shared" si="18"/>
        <v/>
      </c>
      <c r="S66" s="432" t="str">
        <f t="shared" si="19"/>
        <v/>
      </c>
      <c r="T66" s="432" t="str">
        <f t="shared" si="20"/>
        <v/>
      </c>
    </row>
    <row r="67" spans="1:20" ht="21.75" customHeight="1" x14ac:dyDescent="0.15">
      <c r="A67" s="155"/>
      <c r="B67" s="65">
        <f t="shared" si="21"/>
        <v>0</v>
      </c>
      <c r="C67" s="313"/>
      <c r="D67" s="313"/>
      <c r="E67" s="313"/>
      <c r="F67" s="313"/>
      <c r="G67" s="313"/>
      <c r="H67" s="313"/>
      <c r="I67" s="52"/>
      <c r="J67" s="54"/>
      <c r="K67" s="13"/>
      <c r="L67" s="13"/>
      <c r="M67" s="432" t="str">
        <f t="shared" si="13"/>
        <v/>
      </c>
      <c r="N67" s="432" t="str">
        <f t="shared" si="14"/>
        <v/>
      </c>
      <c r="O67" s="432" t="str">
        <f t="shared" si="15"/>
        <v/>
      </c>
      <c r="P67" s="432" t="str">
        <f t="shared" si="16"/>
        <v/>
      </c>
      <c r="Q67" s="432" t="str">
        <f t="shared" si="17"/>
        <v/>
      </c>
      <c r="R67" s="432" t="str">
        <f t="shared" si="18"/>
        <v/>
      </c>
      <c r="S67" s="432" t="str">
        <f t="shared" si="19"/>
        <v/>
      </c>
      <c r="T67" s="432" t="str">
        <f t="shared" si="20"/>
        <v/>
      </c>
    </row>
    <row r="68" spans="1:20" ht="21.75" customHeight="1" x14ac:dyDescent="0.15">
      <c r="A68" s="155"/>
      <c r="B68" s="65">
        <f t="shared" si="21"/>
        <v>0</v>
      </c>
      <c r="C68" s="313"/>
      <c r="D68" s="313"/>
      <c r="E68" s="313"/>
      <c r="F68" s="313"/>
      <c r="G68" s="313"/>
      <c r="H68" s="313"/>
      <c r="I68" s="52"/>
      <c r="J68" s="54"/>
      <c r="K68" s="13"/>
      <c r="L68" s="13"/>
      <c r="M68" s="432" t="str">
        <f t="shared" si="13"/>
        <v/>
      </c>
      <c r="N68" s="432" t="str">
        <f t="shared" si="14"/>
        <v/>
      </c>
      <c r="O68" s="432" t="str">
        <f t="shared" si="15"/>
        <v/>
      </c>
      <c r="P68" s="432" t="str">
        <f t="shared" si="16"/>
        <v/>
      </c>
      <c r="Q68" s="432" t="str">
        <f t="shared" si="17"/>
        <v/>
      </c>
      <c r="R68" s="432" t="str">
        <f t="shared" si="18"/>
        <v/>
      </c>
      <c r="S68" s="432" t="str">
        <f t="shared" si="19"/>
        <v/>
      </c>
      <c r="T68" s="432" t="str">
        <f t="shared" si="20"/>
        <v/>
      </c>
    </row>
    <row r="69" spans="1:20" ht="21.75" customHeight="1" x14ac:dyDescent="0.15">
      <c r="A69" s="155"/>
      <c r="B69" s="65">
        <f t="shared" si="21"/>
        <v>0</v>
      </c>
      <c r="C69" s="313"/>
      <c r="D69" s="313"/>
      <c r="E69" s="313"/>
      <c r="F69" s="313"/>
      <c r="G69" s="313"/>
      <c r="H69" s="313"/>
      <c r="I69" s="52"/>
      <c r="J69" s="54"/>
      <c r="K69" s="13"/>
      <c r="L69" s="13"/>
      <c r="M69" s="432" t="str">
        <f t="shared" si="13"/>
        <v/>
      </c>
      <c r="N69" s="432" t="str">
        <f t="shared" si="14"/>
        <v/>
      </c>
      <c r="O69" s="432" t="str">
        <f t="shared" si="15"/>
        <v/>
      </c>
      <c r="P69" s="432" t="str">
        <f t="shared" si="16"/>
        <v/>
      </c>
      <c r="Q69" s="432" t="str">
        <f t="shared" si="17"/>
        <v/>
      </c>
      <c r="R69" s="432" t="str">
        <f t="shared" si="18"/>
        <v/>
      </c>
      <c r="S69" s="432" t="str">
        <f t="shared" si="19"/>
        <v/>
      </c>
      <c r="T69" s="432" t="str">
        <f t="shared" si="20"/>
        <v/>
      </c>
    </row>
    <row r="70" spans="1:20" ht="21.75" customHeight="1" x14ac:dyDescent="0.15">
      <c r="A70" s="155"/>
      <c r="B70" s="65">
        <f t="shared" si="21"/>
        <v>0</v>
      </c>
      <c r="C70" s="313"/>
      <c r="D70" s="313"/>
      <c r="E70" s="313"/>
      <c r="F70" s="313"/>
      <c r="G70" s="313"/>
      <c r="H70" s="313"/>
      <c r="I70" s="52"/>
      <c r="J70" s="54"/>
      <c r="K70" s="13"/>
      <c r="L70" s="13"/>
      <c r="M70" s="432" t="str">
        <f t="shared" si="13"/>
        <v/>
      </c>
      <c r="N70" s="432" t="str">
        <f t="shared" si="14"/>
        <v/>
      </c>
      <c r="O70" s="432" t="str">
        <f t="shared" si="15"/>
        <v/>
      </c>
      <c r="P70" s="432" t="str">
        <f t="shared" si="16"/>
        <v/>
      </c>
      <c r="Q70" s="432" t="str">
        <f t="shared" si="17"/>
        <v/>
      </c>
      <c r="R70" s="432" t="str">
        <f t="shared" si="18"/>
        <v/>
      </c>
      <c r="S70" s="432" t="str">
        <f t="shared" si="19"/>
        <v/>
      </c>
      <c r="T70" s="432" t="str">
        <f t="shared" si="20"/>
        <v/>
      </c>
    </row>
    <row r="71" spans="1:20" ht="21.75" customHeight="1" thickBot="1" x14ac:dyDescent="0.2">
      <c r="A71" s="156"/>
      <c r="B71" s="172">
        <f t="shared" si="21"/>
        <v>0</v>
      </c>
      <c r="C71" s="42"/>
      <c r="D71" s="42"/>
      <c r="E71" s="42"/>
      <c r="F71" s="42"/>
      <c r="G71" s="42"/>
      <c r="H71" s="42"/>
      <c r="I71" s="56"/>
      <c r="J71" s="51"/>
      <c r="K71" s="13"/>
      <c r="L71" s="13"/>
      <c r="M71" s="432" t="str">
        <f t="shared" si="13"/>
        <v/>
      </c>
      <c r="N71" s="432" t="str">
        <f t="shared" si="14"/>
        <v/>
      </c>
      <c r="O71" s="432" t="str">
        <f t="shared" si="15"/>
        <v/>
      </c>
      <c r="P71" s="432" t="str">
        <f t="shared" si="16"/>
        <v/>
      </c>
      <c r="Q71" s="432" t="str">
        <f t="shared" si="17"/>
        <v/>
      </c>
      <c r="R71" s="432" t="str">
        <f t="shared" si="18"/>
        <v/>
      </c>
      <c r="S71" s="432" t="str">
        <f t="shared" si="19"/>
        <v/>
      </c>
      <c r="T71" s="432" t="str">
        <f t="shared" si="20"/>
        <v/>
      </c>
    </row>
    <row r="74" spans="1:20" ht="21.95" customHeight="1" thickBot="1" x14ac:dyDescent="0.2">
      <c r="A74" s="541" t="s">
        <v>260</v>
      </c>
      <c r="B74" s="541"/>
      <c r="C74" s="541"/>
      <c r="D74" s="541"/>
      <c r="K74" s="1" t="s">
        <v>274</v>
      </c>
    </row>
    <row r="75" spans="1:20" ht="21.95" customHeight="1" x14ac:dyDescent="0.15">
      <c r="A75" s="552" t="s">
        <v>224</v>
      </c>
      <c r="B75" s="550" t="s">
        <v>243</v>
      </c>
      <c r="C75" s="550"/>
      <c r="D75" s="550"/>
      <c r="E75" s="550" t="s">
        <v>290</v>
      </c>
      <c r="F75" s="550"/>
      <c r="G75" s="550"/>
      <c r="H75" s="550" t="s">
        <v>88</v>
      </c>
      <c r="I75" s="550"/>
      <c r="J75" s="599"/>
      <c r="K75" s="657" t="s">
        <v>134</v>
      </c>
    </row>
    <row r="76" spans="1:20" ht="21.95" customHeight="1" thickBot="1" x14ac:dyDescent="0.2">
      <c r="A76" s="582"/>
      <c r="B76" s="330" t="s">
        <v>240</v>
      </c>
      <c r="C76" s="330" t="s">
        <v>241</v>
      </c>
      <c r="D76" s="330" t="s">
        <v>243</v>
      </c>
      <c r="E76" s="330" t="s">
        <v>240</v>
      </c>
      <c r="F76" s="330" t="s">
        <v>241</v>
      </c>
      <c r="G76" s="330" t="s">
        <v>243</v>
      </c>
      <c r="H76" s="330" t="s">
        <v>240</v>
      </c>
      <c r="I76" s="330" t="s">
        <v>241</v>
      </c>
      <c r="J76" s="229" t="s">
        <v>243</v>
      </c>
      <c r="K76" s="658"/>
      <c r="M76" s="432" t="s">
        <v>358</v>
      </c>
    </row>
    <row r="77" spans="1:20" ht="21.95" customHeight="1" thickTop="1" x14ac:dyDescent="0.15">
      <c r="A77" s="103" t="s">
        <v>243</v>
      </c>
      <c r="B77" s="230">
        <f>SUM(B78:B107)</f>
        <v>0</v>
      </c>
      <c r="C77" s="230">
        <f>SUM(C78:C107)</f>
        <v>0</v>
      </c>
      <c r="D77" s="230">
        <f t="shared" ref="D77:D91" si="22">SUM(B77:C77)</f>
        <v>0</v>
      </c>
      <c r="E77" s="230">
        <f>SUM(E78:E107)</f>
        <v>0</v>
      </c>
      <c r="F77" s="230">
        <f>SUM(F78:F107)</f>
        <v>0</v>
      </c>
      <c r="G77" s="230">
        <f t="shared" ref="G77:G91" si="23">SUM(E77:F77)</f>
        <v>0</v>
      </c>
      <c r="H77" s="230">
        <f>SUM(H78:H107)</f>
        <v>0</v>
      </c>
      <c r="I77" s="230">
        <f>SUM(I78:I107)</f>
        <v>0</v>
      </c>
      <c r="J77" s="231">
        <f t="shared" ref="J77:J91" si="24">SUM(H77:I77)</f>
        <v>0</v>
      </c>
      <c r="K77" s="232">
        <f>SUM(K78:K107)</f>
        <v>0</v>
      </c>
      <c r="M77" s="432" t="str">
        <f t="shared" ref="M77:M107" si="25">IF(B41=D77,"","오류")</f>
        <v/>
      </c>
    </row>
    <row r="78" spans="1:20" ht="21.95" customHeight="1" x14ac:dyDescent="0.15">
      <c r="A78" s="64" t="s">
        <v>395</v>
      </c>
      <c r="B78" s="160">
        <f t="shared" ref="B78:B91" si="26">SUM(E78,H78)</f>
        <v>0</v>
      </c>
      <c r="C78" s="160">
        <f t="shared" ref="C78:C91" si="27">SUM(F78,I78)</f>
        <v>0</v>
      </c>
      <c r="D78" s="160">
        <f t="shared" si="22"/>
        <v>0</v>
      </c>
      <c r="E78" s="161">
        <v>0</v>
      </c>
      <c r="F78" s="161">
        <v>0</v>
      </c>
      <c r="G78" s="160">
        <f t="shared" si="23"/>
        <v>0</v>
      </c>
      <c r="H78" s="161">
        <v>0</v>
      </c>
      <c r="I78" s="161">
        <v>0</v>
      </c>
      <c r="J78" s="168">
        <f t="shared" si="24"/>
        <v>0</v>
      </c>
      <c r="K78" s="45">
        <v>0</v>
      </c>
      <c r="M78" s="432" t="str">
        <f t="shared" si="25"/>
        <v/>
      </c>
    </row>
    <row r="79" spans="1:20" ht="21.95" customHeight="1" x14ac:dyDescent="0.15">
      <c r="A79" s="64" t="s">
        <v>396</v>
      </c>
      <c r="B79" s="160">
        <f t="shared" si="26"/>
        <v>0</v>
      </c>
      <c r="C79" s="160">
        <f t="shared" si="27"/>
        <v>0</v>
      </c>
      <c r="D79" s="160">
        <f t="shared" si="22"/>
        <v>0</v>
      </c>
      <c r="E79" s="161">
        <v>0</v>
      </c>
      <c r="F79" s="161">
        <v>0</v>
      </c>
      <c r="G79" s="160">
        <f t="shared" si="23"/>
        <v>0</v>
      </c>
      <c r="H79" s="161">
        <v>0</v>
      </c>
      <c r="I79" s="161">
        <v>0</v>
      </c>
      <c r="J79" s="168">
        <f t="shared" si="24"/>
        <v>0</v>
      </c>
      <c r="K79" s="45">
        <v>0</v>
      </c>
      <c r="M79" s="432" t="str">
        <f t="shared" si="25"/>
        <v/>
      </c>
    </row>
    <row r="80" spans="1:20" ht="21.95" customHeight="1" x14ac:dyDescent="0.15">
      <c r="A80" s="64" t="s">
        <v>397</v>
      </c>
      <c r="B80" s="160">
        <f t="shared" si="26"/>
        <v>0</v>
      </c>
      <c r="C80" s="160">
        <f t="shared" si="27"/>
        <v>0</v>
      </c>
      <c r="D80" s="160">
        <f t="shared" si="22"/>
        <v>0</v>
      </c>
      <c r="E80" s="161"/>
      <c r="F80" s="161"/>
      <c r="G80" s="160">
        <f t="shared" si="23"/>
        <v>0</v>
      </c>
      <c r="H80" s="161"/>
      <c r="I80" s="161"/>
      <c r="J80" s="168">
        <f t="shared" si="24"/>
        <v>0</v>
      </c>
      <c r="K80" s="45"/>
      <c r="M80" s="432" t="str">
        <f t="shared" si="25"/>
        <v/>
      </c>
    </row>
    <row r="81" spans="1:13" ht="21.95" customHeight="1" x14ac:dyDescent="0.15">
      <c r="A81" s="64" t="s">
        <v>398</v>
      </c>
      <c r="B81" s="160">
        <f t="shared" si="26"/>
        <v>0</v>
      </c>
      <c r="C81" s="160">
        <f t="shared" si="27"/>
        <v>0</v>
      </c>
      <c r="D81" s="160">
        <f t="shared" si="22"/>
        <v>0</v>
      </c>
      <c r="E81" s="162"/>
      <c r="F81" s="162"/>
      <c r="G81" s="160">
        <f t="shared" si="23"/>
        <v>0</v>
      </c>
      <c r="H81" s="162"/>
      <c r="I81" s="162"/>
      <c r="J81" s="168">
        <f t="shared" si="24"/>
        <v>0</v>
      </c>
      <c r="K81" s="46"/>
      <c r="M81" s="432" t="str">
        <f t="shared" si="25"/>
        <v/>
      </c>
    </row>
    <row r="82" spans="1:13" ht="21.95" customHeight="1" x14ac:dyDescent="0.15">
      <c r="A82" s="64" t="s">
        <v>399</v>
      </c>
      <c r="B82" s="160">
        <f t="shared" si="26"/>
        <v>0</v>
      </c>
      <c r="C82" s="160">
        <f t="shared" si="27"/>
        <v>0</v>
      </c>
      <c r="D82" s="160">
        <f t="shared" si="22"/>
        <v>0</v>
      </c>
      <c r="E82" s="162"/>
      <c r="F82" s="162"/>
      <c r="G82" s="160">
        <f t="shared" si="23"/>
        <v>0</v>
      </c>
      <c r="H82" s="162"/>
      <c r="I82" s="162"/>
      <c r="J82" s="168">
        <f t="shared" si="24"/>
        <v>0</v>
      </c>
      <c r="K82" s="46"/>
      <c r="M82" s="432" t="str">
        <f t="shared" si="25"/>
        <v/>
      </c>
    </row>
    <row r="83" spans="1:13" ht="21.95" customHeight="1" x14ac:dyDescent="0.15">
      <c r="A83" s="64" t="s">
        <v>400</v>
      </c>
      <c r="B83" s="160">
        <f t="shared" si="26"/>
        <v>0</v>
      </c>
      <c r="C83" s="160">
        <f t="shared" si="27"/>
        <v>0</v>
      </c>
      <c r="D83" s="160">
        <f t="shared" si="22"/>
        <v>0</v>
      </c>
      <c r="E83" s="162"/>
      <c r="F83" s="162"/>
      <c r="G83" s="160">
        <f t="shared" si="23"/>
        <v>0</v>
      </c>
      <c r="H83" s="162"/>
      <c r="I83" s="162"/>
      <c r="J83" s="168">
        <f t="shared" si="24"/>
        <v>0</v>
      </c>
      <c r="K83" s="46"/>
      <c r="M83" s="432" t="str">
        <f t="shared" si="25"/>
        <v/>
      </c>
    </row>
    <row r="84" spans="1:13" ht="21.95" customHeight="1" x14ac:dyDescent="0.15">
      <c r="A84" s="64" t="s">
        <v>401</v>
      </c>
      <c r="B84" s="160">
        <f t="shared" si="26"/>
        <v>0</v>
      </c>
      <c r="C84" s="160">
        <f t="shared" si="27"/>
        <v>0</v>
      </c>
      <c r="D84" s="160">
        <f t="shared" si="22"/>
        <v>0</v>
      </c>
      <c r="E84" s="162"/>
      <c r="F84" s="162"/>
      <c r="G84" s="160">
        <f t="shared" si="23"/>
        <v>0</v>
      </c>
      <c r="H84" s="162"/>
      <c r="I84" s="162"/>
      <c r="J84" s="168">
        <f t="shared" si="24"/>
        <v>0</v>
      </c>
      <c r="K84" s="46"/>
      <c r="M84" s="432" t="str">
        <f t="shared" si="25"/>
        <v/>
      </c>
    </row>
    <row r="85" spans="1:13" ht="21.95" customHeight="1" x14ac:dyDescent="0.15">
      <c r="A85" s="64" t="s">
        <v>402</v>
      </c>
      <c r="B85" s="160">
        <f t="shared" si="26"/>
        <v>0</v>
      </c>
      <c r="C85" s="160">
        <f t="shared" si="27"/>
        <v>0</v>
      </c>
      <c r="D85" s="160">
        <f t="shared" si="22"/>
        <v>0</v>
      </c>
      <c r="E85" s="162"/>
      <c r="F85" s="162"/>
      <c r="G85" s="160">
        <f t="shared" si="23"/>
        <v>0</v>
      </c>
      <c r="H85" s="162"/>
      <c r="I85" s="162"/>
      <c r="J85" s="168">
        <f t="shared" si="24"/>
        <v>0</v>
      </c>
      <c r="K85" s="46"/>
      <c r="M85" s="432" t="str">
        <f t="shared" si="25"/>
        <v/>
      </c>
    </row>
    <row r="86" spans="1:13" ht="21.95" customHeight="1" x14ac:dyDescent="0.15">
      <c r="A86" s="64" t="s">
        <v>403</v>
      </c>
      <c r="B86" s="160">
        <f t="shared" si="26"/>
        <v>0</v>
      </c>
      <c r="C86" s="160">
        <f t="shared" si="27"/>
        <v>0</v>
      </c>
      <c r="D86" s="160">
        <f t="shared" si="22"/>
        <v>0</v>
      </c>
      <c r="E86" s="162"/>
      <c r="F86" s="162"/>
      <c r="G86" s="160">
        <f t="shared" si="23"/>
        <v>0</v>
      </c>
      <c r="H86" s="162"/>
      <c r="I86" s="162"/>
      <c r="J86" s="168">
        <f t="shared" si="24"/>
        <v>0</v>
      </c>
      <c r="K86" s="46"/>
      <c r="M86" s="432" t="str">
        <f t="shared" si="25"/>
        <v/>
      </c>
    </row>
    <row r="87" spans="1:13" ht="21.95" customHeight="1" x14ac:dyDescent="0.15">
      <c r="A87" s="64" t="s">
        <v>404</v>
      </c>
      <c r="B87" s="160">
        <f t="shared" si="26"/>
        <v>0</v>
      </c>
      <c r="C87" s="160">
        <f t="shared" si="27"/>
        <v>0</v>
      </c>
      <c r="D87" s="160">
        <f t="shared" si="22"/>
        <v>0</v>
      </c>
      <c r="E87" s="162"/>
      <c r="F87" s="162"/>
      <c r="G87" s="160">
        <f t="shared" si="23"/>
        <v>0</v>
      </c>
      <c r="H87" s="162"/>
      <c r="I87" s="162"/>
      <c r="J87" s="168">
        <f t="shared" si="24"/>
        <v>0</v>
      </c>
      <c r="K87" s="46"/>
      <c r="M87" s="432" t="str">
        <f t="shared" si="25"/>
        <v/>
      </c>
    </row>
    <row r="88" spans="1:13" ht="21.95" customHeight="1" x14ac:dyDescent="0.15">
      <c r="A88" s="64" t="s">
        <v>405</v>
      </c>
      <c r="B88" s="160">
        <f t="shared" si="26"/>
        <v>0</v>
      </c>
      <c r="C88" s="160">
        <f t="shared" si="27"/>
        <v>0</v>
      </c>
      <c r="D88" s="160">
        <f t="shared" si="22"/>
        <v>0</v>
      </c>
      <c r="E88" s="162"/>
      <c r="F88" s="162"/>
      <c r="G88" s="160">
        <f t="shared" si="23"/>
        <v>0</v>
      </c>
      <c r="H88" s="162"/>
      <c r="I88" s="162"/>
      <c r="J88" s="168">
        <f t="shared" si="24"/>
        <v>0</v>
      </c>
      <c r="K88" s="46"/>
      <c r="M88" s="432" t="str">
        <f t="shared" si="25"/>
        <v/>
      </c>
    </row>
    <row r="89" spans="1:13" ht="21.95" customHeight="1" x14ac:dyDescent="0.15">
      <c r="A89" s="155"/>
      <c r="B89" s="160">
        <f t="shared" si="26"/>
        <v>0</v>
      </c>
      <c r="C89" s="160">
        <f t="shared" si="27"/>
        <v>0</v>
      </c>
      <c r="D89" s="160">
        <f t="shared" si="22"/>
        <v>0</v>
      </c>
      <c r="E89" s="162"/>
      <c r="F89" s="162"/>
      <c r="G89" s="160">
        <f t="shared" si="23"/>
        <v>0</v>
      </c>
      <c r="H89" s="162"/>
      <c r="I89" s="162"/>
      <c r="J89" s="168">
        <f t="shared" si="24"/>
        <v>0</v>
      </c>
      <c r="K89" s="46"/>
      <c r="M89" s="432" t="str">
        <f t="shared" si="25"/>
        <v/>
      </c>
    </row>
    <row r="90" spans="1:13" ht="21.95" customHeight="1" x14ac:dyDescent="0.15">
      <c r="A90" s="155"/>
      <c r="B90" s="160">
        <f t="shared" si="26"/>
        <v>0</v>
      </c>
      <c r="C90" s="160">
        <f t="shared" si="27"/>
        <v>0</v>
      </c>
      <c r="D90" s="160">
        <f t="shared" si="22"/>
        <v>0</v>
      </c>
      <c r="E90" s="162"/>
      <c r="F90" s="162"/>
      <c r="G90" s="160">
        <f t="shared" si="23"/>
        <v>0</v>
      </c>
      <c r="H90" s="162"/>
      <c r="I90" s="162"/>
      <c r="J90" s="168">
        <f t="shared" si="24"/>
        <v>0</v>
      </c>
      <c r="K90" s="46"/>
      <c r="M90" s="432" t="str">
        <f t="shared" si="25"/>
        <v/>
      </c>
    </row>
    <row r="91" spans="1:13" ht="21.95" customHeight="1" x14ac:dyDescent="0.15">
      <c r="A91" s="155"/>
      <c r="B91" s="160">
        <f t="shared" si="26"/>
        <v>0</v>
      </c>
      <c r="C91" s="160">
        <f t="shared" si="27"/>
        <v>0</v>
      </c>
      <c r="D91" s="160">
        <f t="shared" si="22"/>
        <v>0</v>
      </c>
      <c r="E91" s="162"/>
      <c r="F91" s="162"/>
      <c r="G91" s="160">
        <f t="shared" si="23"/>
        <v>0</v>
      </c>
      <c r="H91" s="162"/>
      <c r="I91" s="162"/>
      <c r="J91" s="168">
        <f t="shared" si="24"/>
        <v>0</v>
      </c>
      <c r="K91" s="46"/>
      <c r="M91" s="432" t="str">
        <f t="shared" si="25"/>
        <v/>
      </c>
    </row>
    <row r="92" spans="1:13" ht="21.95" customHeight="1" x14ac:dyDescent="0.15">
      <c r="A92" s="155"/>
      <c r="B92" s="160">
        <f t="shared" ref="B92:B107" si="28">SUM(E92,H92)</f>
        <v>0</v>
      </c>
      <c r="C92" s="160">
        <f t="shared" ref="C92:C107" si="29">SUM(F92,I92)</f>
        <v>0</v>
      </c>
      <c r="D92" s="160">
        <f t="shared" ref="D92:D107" si="30">SUM(B92:C92)</f>
        <v>0</v>
      </c>
      <c r="E92" s="162"/>
      <c r="F92" s="162"/>
      <c r="G92" s="160">
        <f t="shared" ref="G92:G107" si="31">SUM(E92:F92)</f>
        <v>0</v>
      </c>
      <c r="H92" s="162"/>
      <c r="I92" s="162"/>
      <c r="J92" s="168">
        <f t="shared" ref="J92:J107" si="32">SUM(H92:I92)</f>
        <v>0</v>
      </c>
      <c r="K92" s="46"/>
      <c r="M92" s="432" t="str">
        <f t="shared" si="25"/>
        <v/>
      </c>
    </row>
    <row r="93" spans="1:13" ht="21.95" customHeight="1" x14ac:dyDescent="0.15">
      <c r="A93" s="155"/>
      <c r="B93" s="160">
        <f t="shared" si="28"/>
        <v>0</v>
      </c>
      <c r="C93" s="160">
        <f t="shared" si="29"/>
        <v>0</v>
      </c>
      <c r="D93" s="160">
        <f t="shared" si="30"/>
        <v>0</v>
      </c>
      <c r="E93" s="162"/>
      <c r="F93" s="162"/>
      <c r="G93" s="160">
        <f t="shared" si="31"/>
        <v>0</v>
      </c>
      <c r="H93" s="162"/>
      <c r="I93" s="162"/>
      <c r="J93" s="168">
        <f t="shared" si="32"/>
        <v>0</v>
      </c>
      <c r="K93" s="46"/>
      <c r="M93" s="432" t="str">
        <f t="shared" si="25"/>
        <v/>
      </c>
    </row>
    <row r="94" spans="1:13" ht="21.95" customHeight="1" x14ac:dyDescent="0.15">
      <c r="A94" s="155"/>
      <c r="B94" s="160">
        <f t="shared" si="28"/>
        <v>0</v>
      </c>
      <c r="C94" s="160">
        <f t="shared" si="29"/>
        <v>0</v>
      </c>
      <c r="D94" s="160">
        <f t="shared" si="30"/>
        <v>0</v>
      </c>
      <c r="E94" s="162"/>
      <c r="F94" s="162"/>
      <c r="G94" s="160">
        <f t="shared" si="31"/>
        <v>0</v>
      </c>
      <c r="H94" s="162"/>
      <c r="I94" s="162"/>
      <c r="J94" s="168">
        <f t="shared" si="32"/>
        <v>0</v>
      </c>
      <c r="K94" s="46"/>
      <c r="M94" s="432" t="str">
        <f t="shared" si="25"/>
        <v/>
      </c>
    </row>
    <row r="95" spans="1:13" ht="21.95" customHeight="1" x14ac:dyDescent="0.15">
      <c r="A95" s="155"/>
      <c r="B95" s="160">
        <f t="shared" si="28"/>
        <v>0</v>
      </c>
      <c r="C95" s="160">
        <f t="shared" si="29"/>
        <v>0</v>
      </c>
      <c r="D95" s="160">
        <f t="shared" si="30"/>
        <v>0</v>
      </c>
      <c r="E95" s="162"/>
      <c r="F95" s="162"/>
      <c r="G95" s="160">
        <f t="shared" si="31"/>
        <v>0</v>
      </c>
      <c r="H95" s="162"/>
      <c r="I95" s="162"/>
      <c r="J95" s="168">
        <f t="shared" si="32"/>
        <v>0</v>
      </c>
      <c r="K95" s="46"/>
      <c r="M95" s="432" t="str">
        <f t="shared" si="25"/>
        <v/>
      </c>
    </row>
    <row r="96" spans="1:13" ht="21.95" customHeight="1" x14ac:dyDescent="0.15">
      <c r="A96" s="155"/>
      <c r="B96" s="160">
        <f t="shared" si="28"/>
        <v>0</v>
      </c>
      <c r="C96" s="160">
        <f t="shared" si="29"/>
        <v>0</v>
      </c>
      <c r="D96" s="160">
        <f t="shared" si="30"/>
        <v>0</v>
      </c>
      <c r="E96" s="162"/>
      <c r="F96" s="162"/>
      <c r="G96" s="160">
        <f t="shared" si="31"/>
        <v>0</v>
      </c>
      <c r="H96" s="162"/>
      <c r="I96" s="162"/>
      <c r="J96" s="168">
        <f t="shared" si="32"/>
        <v>0</v>
      </c>
      <c r="K96" s="46"/>
      <c r="M96" s="432" t="str">
        <f t="shared" si="25"/>
        <v/>
      </c>
    </row>
    <row r="97" spans="1:13" ht="21.95" customHeight="1" x14ac:dyDescent="0.15">
      <c r="A97" s="155"/>
      <c r="B97" s="160">
        <f t="shared" si="28"/>
        <v>0</v>
      </c>
      <c r="C97" s="160">
        <f t="shared" si="29"/>
        <v>0</v>
      </c>
      <c r="D97" s="160">
        <f t="shared" si="30"/>
        <v>0</v>
      </c>
      <c r="E97" s="162"/>
      <c r="F97" s="162"/>
      <c r="G97" s="160">
        <f t="shared" si="31"/>
        <v>0</v>
      </c>
      <c r="H97" s="162"/>
      <c r="I97" s="162"/>
      <c r="J97" s="168">
        <f t="shared" si="32"/>
        <v>0</v>
      </c>
      <c r="K97" s="46"/>
      <c r="M97" s="432" t="str">
        <f t="shared" si="25"/>
        <v/>
      </c>
    </row>
    <row r="98" spans="1:13" ht="21.95" customHeight="1" x14ac:dyDescent="0.15">
      <c r="A98" s="155"/>
      <c r="B98" s="160">
        <f t="shared" si="28"/>
        <v>0</v>
      </c>
      <c r="C98" s="160">
        <f t="shared" si="29"/>
        <v>0</v>
      </c>
      <c r="D98" s="160">
        <f t="shared" si="30"/>
        <v>0</v>
      </c>
      <c r="E98" s="162"/>
      <c r="F98" s="162"/>
      <c r="G98" s="160">
        <f t="shared" si="31"/>
        <v>0</v>
      </c>
      <c r="H98" s="162"/>
      <c r="I98" s="162"/>
      <c r="J98" s="168">
        <f t="shared" si="32"/>
        <v>0</v>
      </c>
      <c r="K98" s="46"/>
      <c r="M98" s="432" t="str">
        <f t="shared" si="25"/>
        <v/>
      </c>
    </row>
    <row r="99" spans="1:13" ht="21.95" customHeight="1" x14ac:dyDescent="0.15">
      <c r="A99" s="155"/>
      <c r="B99" s="160">
        <f t="shared" si="28"/>
        <v>0</v>
      </c>
      <c r="C99" s="160">
        <f t="shared" si="29"/>
        <v>0</v>
      </c>
      <c r="D99" s="160">
        <f t="shared" si="30"/>
        <v>0</v>
      </c>
      <c r="E99" s="162"/>
      <c r="F99" s="162"/>
      <c r="G99" s="160">
        <f t="shared" si="31"/>
        <v>0</v>
      </c>
      <c r="H99" s="162"/>
      <c r="I99" s="162"/>
      <c r="J99" s="168">
        <f t="shared" si="32"/>
        <v>0</v>
      </c>
      <c r="K99" s="46"/>
      <c r="M99" s="432" t="str">
        <f t="shared" si="25"/>
        <v/>
      </c>
    </row>
    <row r="100" spans="1:13" ht="21.95" customHeight="1" x14ac:dyDescent="0.15">
      <c r="A100" s="155"/>
      <c r="B100" s="160">
        <f t="shared" si="28"/>
        <v>0</v>
      </c>
      <c r="C100" s="160">
        <f t="shared" si="29"/>
        <v>0</v>
      </c>
      <c r="D100" s="160">
        <f t="shared" si="30"/>
        <v>0</v>
      </c>
      <c r="E100" s="162"/>
      <c r="F100" s="162"/>
      <c r="G100" s="160">
        <f t="shared" si="31"/>
        <v>0</v>
      </c>
      <c r="H100" s="162"/>
      <c r="I100" s="162"/>
      <c r="J100" s="168">
        <f t="shared" si="32"/>
        <v>0</v>
      </c>
      <c r="K100" s="46"/>
      <c r="L100" s="471"/>
      <c r="M100" s="432" t="str">
        <f t="shared" si="25"/>
        <v/>
      </c>
    </row>
    <row r="101" spans="1:13" ht="21.95" customHeight="1" x14ac:dyDescent="0.15">
      <c r="A101" s="155"/>
      <c r="B101" s="160">
        <f t="shared" si="28"/>
        <v>0</v>
      </c>
      <c r="C101" s="160">
        <f t="shared" si="29"/>
        <v>0</v>
      </c>
      <c r="D101" s="160">
        <f t="shared" si="30"/>
        <v>0</v>
      </c>
      <c r="E101" s="162"/>
      <c r="F101" s="162"/>
      <c r="G101" s="160">
        <f t="shared" si="31"/>
        <v>0</v>
      </c>
      <c r="H101" s="162"/>
      <c r="I101" s="162"/>
      <c r="J101" s="168">
        <f t="shared" si="32"/>
        <v>0</v>
      </c>
      <c r="K101" s="46"/>
      <c r="L101" s="471"/>
      <c r="M101" s="432" t="str">
        <f t="shared" si="25"/>
        <v/>
      </c>
    </row>
    <row r="102" spans="1:13" ht="21.95" customHeight="1" x14ac:dyDescent="0.15">
      <c r="A102" s="155"/>
      <c r="B102" s="160">
        <f t="shared" si="28"/>
        <v>0</v>
      </c>
      <c r="C102" s="160">
        <f t="shared" si="29"/>
        <v>0</v>
      </c>
      <c r="D102" s="160">
        <f t="shared" si="30"/>
        <v>0</v>
      </c>
      <c r="E102" s="162"/>
      <c r="F102" s="162"/>
      <c r="G102" s="160">
        <f t="shared" si="31"/>
        <v>0</v>
      </c>
      <c r="H102" s="162"/>
      <c r="I102" s="162"/>
      <c r="J102" s="168">
        <f t="shared" si="32"/>
        <v>0</v>
      </c>
      <c r="K102" s="46"/>
      <c r="L102" s="471"/>
      <c r="M102" s="432" t="str">
        <f t="shared" si="25"/>
        <v/>
      </c>
    </row>
    <row r="103" spans="1:13" ht="21.95" customHeight="1" x14ac:dyDescent="0.15">
      <c r="A103" s="155"/>
      <c r="B103" s="160">
        <f t="shared" si="28"/>
        <v>0</v>
      </c>
      <c r="C103" s="160">
        <f t="shared" si="29"/>
        <v>0</v>
      </c>
      <c r="D103" s="160">
        <f t="shared" si="30"/>
        <v>0</v>
      </c>
      <c r="E103" s="162"/>
      <c r="F103" s="162"/>
      <c r="G103" s="160">
        <f t="shared" si="31"/>
        <v>0</v>
      </c>
      <c r="H103" s="162"/>
      <c r="I103" s="162"/>
      <c r="J103" s="168">
        <f t="shared" si="32"/>
        <v>0</v>
      </c>
      <c r="K103" s="46"/>
      <c r="L103" s="471"/>
      <c r="M103" s="432" t="str">
        <f t="shared" si="25"/>
        <v/>
      </c>
    </row>
    <row r="104" spans="1:13" ht="21.95" customHeight="1" x14ac:dyDescent="0.15">
      <c r="A104" s="155"/>
      <c r="B104" s="160">
        <f t="shared" si="28"/>
        <v>0</v>
      </c>
      <c r="C104" s="160">
        <f t="shared" si="29"/>
        <v>0</v>
      </c>
      <c r="D104" s="160">
        <f t="shared" si="30"/>
        <v>0</v>
      </c>
      <c r="E104" s="162"/>
      <c r="F104" s="162"/>
      <c r="G104" s="160">
        <f t="shared" si="31"/>
        <v>0</v>
      </c>
      <c r="H104" s="162"/>
      <c r="I104" s="162"/>
      <c r="J104" s="168">
        <f t="shared" si="32"/>
        <v>0</v>
      </c>
      <c r="K104" s="46"/>
      <c r="L104" s="471"/>
      <c r="M104" s="432" t="str">
        <f t="shared" si="25"/>
        <v/>
      </c>
    </row>
    <row r="105" spans="1:13" ht="21.95" customHeight="1" x14ac:dyDescent="0.15">
      <c r="A105" s="155"/>
      <c r="B105" s="160">
        <f t="shared" si="28"/>
        <v>0</v>
      </c>
      <c r="C105" s="160">
        <f t="shared" si="29"/>
        <v>0</v>
      </c>
      <c r="D105" s="160">
        <f t="shared" si="30"/>
        <v>0</v>
      </c>
      <c r="E105" s="162"/>
      <c r="F105" s="162"/>
      <c r="G105" s="160">
        <f t="shared" si="31"/>
        <v>0</v>
      </c>
      <c r="H105" s="162"/>
      <c r="I105" s="162"/>
      <c r="J105" s="168">
        <f t="shared" si="32"/>
        <v>0</v>
      </c>
      <c r="K105" s="46"/>
      <c r="L105" s="471"/>
      <c r="M105" s="432" t="str">
        <f t="shared" si="25"/>
        <v/>
      </c>
    </row>
    <row r="106" spans="1:13" ht="21.95" customHeight="1" x14ac:dyDescent="0.15">
      <c r="A106" s="155"/>
      <c r="B106" s="160">
        <f t="shared" si="28"/>
        <v>0</v>
      </c>
      <c r="C106" s="160">
        <f t="shared" si="29"/>
        <v>0</v>
      </c>
      <c r="D106" s="160">
        <f t="shared" si="30"/>
        <v>0</v>
      </c>
      <c r="E106" s="162"/>
      <c r="F106" s="162"/>
      <c r="G106" s="160">
        <f t="shared" si="31"/>
        <v>0</v>
      </c>
      <c r="H106" s="162"/>
      <c r="I106" s="162"/>
      <c r="J106" s="168">
        <f t="shared" si="32"/>
        <v>0</v>
      </c>
      <c r="K106" s="46"/>
      <c r="L106" s="471"/>
      <c r="M106" s="432" t="str">
        <f t="shared" si="25"/>
        <v/>
      </c>
    </row>
    <row r="107" spans="1:13" ht="21.95" customHeight="1" thickBot="1" x14ac:dyDescent="0.2">
      <c r="A107" s="156"/>
      <c r="B107" s="179">
        <f t="shared" si="28"/>
        <v>0</v>
      </c>
      <c r="C107" s="179">
        <f t="shared" si="29"/>
        <v>0</v>
      </c>
      <c r="D107" s="179">
        <f t="shared" si="30"/>
        <v>0</v>
      </c>
      <c r="E107" s="165"/>
      <c r="F107" s="165"/>
      <c r="G107" s="179">
        <f t="shared" si="31"/>
        <v>0</v>
      </c>
      <c r="H107" s="165"/>
      <c r="I107" s="165"/>
      <c r="J107" s="194">
        <f t="shared" si="32"/>
        <v>0</v>
      </c>
      <c r="K107" s="47"/>
      <c r="L107" s="471"/>
      <c r="M107" s="432" t="str">
        <f t="shared" si="25"/>
        <v/>
      </c>
    </row>
  </sheetData>
  <sheetProtection algorithmName="SHA-512" hashValue="inoZyYtcUa8YfDxBgUT9V6LBf9oegRdVfyvZEDJiyY95McdYbQEhKZZb4GyWuusvNhXa6xXjtgYQVLheUcjjQg==" saltValue="MZeXM+8mq3wRc0Db/Ut1+w==" spinCount="100000" sheet="1" objects="1" scenarios="1" selectLockedCells="1"/>
  <mergeCells count="13">
    <mergeCell ref="H75:J75"/>
    <mergeCell ref="K75:K76"/>
    <mergeCell ref="A74:D74"/>
    <mergeCell ref="A75:A76"/>
    <mergeCell ref="B75:D75"/>
    <mergeCell ref="E75:G75"/>
    <mergeCell ref="A1:K1"/>
    <mergeCell ref="A39:E39"/>
    <mergeCell ref="H39:J39"/>
    <mergeCell ref="A2:C2"/>
    <mergeCell ref="H3:J3"/>
    <mergeCell ref="A3:E3"/>
    <mergeCell ref="A38:C38"/>
  </mergeCells>
  <phoneticPr fontId="37" type="noConversion"/>
  <printOptions horizontalCentered="1"/>
  <pageMargins left="0.23622047244094491" right="0.23622047244094491" top="0.74803149606299213" bottom="0.35433070866141736" header="0.31496062992125984" footer="0.31496062992125984"/>
  <pageSetup paperSize="9" scale="61" fitToHeight="0" orientation="portrait" horizontalDpi="300" verticalDpi="300" r:id="rId1"/>
  <headerFooter alignWithMargins="0">
    <oddHeader>&amp;R&amp;F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O36"/>
  <sheetViews>
    <sheetView showGridLines="0" zoomScale="70" zoomScaleNormal="70" zoomScaleSheetLayoutView="85" workbookViewId="0">
      <selection activeCell="C7" sqref="C7"/>
    </sheetView>
  </sheetViews>
  <sheetFormatPr defaultColWidth="9.109375" defaultRowHeight="14.25" x14ac:dyDescent="0.15"/>
  <cols>
    <col min="1" max="19" width="7.21875" style="1" customWidth="1"/>
    <col min="20" max="20" width="2.33203125" style="1" customWidth="1"/>
    <col min="21" max="25" width="7.21875" style="1" customWidth="1"/>
    <col min="26" max="249" width="9.109375" style="1"/>
  </cols>
  <sheetData>
    <row r="1" spans="1:25" ht="35.25" customHeight="1" x14ac:dyDescent="0.4">
      <c r="A1" s="659" t="s">
        <v>306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324"/>
    </row>
    <row r="2" spans="1:25" ht="24.75" customHeight="1" x14ac:dyDescent="0.4">
      <c r="A2" s="660" t="s">
        <v>308</v>
      </c>
      <c r="B2" s="660"/>
      <c r="C2" s="660"/>
      <c r="D2" s="333"/>
      <c r="E2" s="333"/>
      <c r="F2" s="333"/>
      <c r="G2" s="333"/>
      <c r="H2" s="333"/>
      <c r="I2" s="333"/>
      <c r="J2" s="333"/>
    </row>
    <row r="3" spans="1:25" ht="30.75" customHeight="1" thickBot="1" x14ac:dyDescent="0.2">
      <c r="A3" s="541" t="s">
        <v>371</v>
      </c>
      <c r="B3" s="541"/>
      <c r="C3" s="541"/>
      <c r="D3" s="541"/>
      <c r="E3" s="541"/>
      <c r="F3" s="541"/>
    </row>
    <row r="4" spans="1:25" ht="19.5" customHeight="1" x14ac:dyDescent="0.15">
      <c r="A4" s="552" t="s">
        <v>224</v>
      </c>
      <c r="B4" s="550" t="s">
        <v>21</v>
      </c>
      <c r="C4" s="550"/>
      <c r="D4" s="550"/>
      <c r="E4" s="550"/>
      <c r="F4" s="550"/>
      <c r="G4" s="550"/>
      <c r="H4" s="593" t="s">
        <v>377</v>
      </c>
      <c r="I4" s="593"/>
      <c r="J4" s="593"/>
      <c r="K4" s="593"/>
      <c r="L4" s="593"/>
      <c r="M4" s="594"/>
      <c r="O4" s="432" t="s">
        <v>370</v>
      </c>
      <c r="P4" s="432"/>
      <c r="Q4" s="432"/>
      <c r="R4" s="432"/>
      <c r="S4" s="432"/>
      <c r="U4" s="432" t="s">
        <v>370</v>
      </c>
      <c r="V4" s="432"/>
      <c r="W4" s="432"/>
      <c r="X4" s="432"/>
      <c r="Y4" s="432"/>
    </row>
    <row r="5" spans="1:25" ht="33" customHeight="1" thickBot="1" x14ac:dyDescent="0.2">
      <c r="A5" s="553"/>
      <c r="B5" s="327" t="s">
        <v>242</v>
      </c>
      <c r="C5" s="154" t="s">
        <v>373</v>
      </c>
      <c r="D5" s="154" t="s">
        <v>374</v>
      </c>
      <c r="E5" s="154" t="s">
        <v>379</v>
      </c>
      <c r="F5" s="154" t="s">
        <v>381</v>
      </c>
      <c r="G5" s="154" t="s">
        <v>383</v>
      </c>
      <c r="H5" s="472" t="s">
        <v>242</v>
      </c>
      <c r="I5" s="154" t="s">
        <v>373</v>
      </c>
      <c r="J5" s="154" t="s">
        <v>374</v>
      </c>
      <c r="K5" s="154" t="s">
        <v>378</v>
      </c>
      <c r="L5" s="154" t="s">
        <v>380</v>
      </c>
      <c r="M5" s="473" t="s">
        <v>382</v>
      </c>
      <c r="O5" s="446" t="s">
        <v>373</v>
      </c>
      <c r="P5" s="446" t="s">
        <v>374</v>
      </c>
      <c r="Q5" s="446" t="s">
        <v>375</v>
      </c>
      <c r="R5" s="446" t="s">
        <v>372</v>
      </c>
      <c r="S5" s="446" t="s">
        <v>376</v>
      </c>
      <c r="U5" s="446" t="s">
        <v>373</v>
      </c>
      <c r="V5" s="446" t="s">
        <v>374</v>
      </c>
      <c r="W5" s="446" t="s">
        <v>375</v>
      </c>
      <c r="X5" s="446" t="s">
        <v>372</v>
      </c>
      <c r="Y5" s="446" t="s">
        <v>376</v>
      </c>
    </row>
    <row r="6" spans="1:25" ht="21" customHeight="1" thickTop="1" x14ac:dyDescent="0.15">
      <c r="A6" s="61" t="s">
        <v>243</v>
      </c>
      <c r="B6" s="62">
        <f t="shared" ref="B6:B36" si="0">SUM(C6:G6)</f>
        <v>0</v>
      </c>
      <c r="C6" s="62">
        <f t="shared" ref="C6:G6" si="1">SUM(C7:C36)</f>
        <v>0</v>
      </c>
      <c r="D6" s="62">
        <f t="shared" si="1"/>
        <v>0</v>
      </c>
      <c r="E6" s="62">
        <f t="shared" si="1"/>
        <v>0</v>
      </c>
      <c r="F6" s="62">
        <f t="shared" si="1"/>
        <v>0</v>
      </c>
      <c r="G6" s="62">
        <f t="shared" si="1"/>
        <v>0</v>
      </c>
      <c r="H6" s="62">
        <f t="shared" ref="H6:H36" si="2">SUM(I6:M6)</f>
        <v>0</v>
      </c>
      <c r="I6" s="62">
        <f t="shared" ref="I6:M6" si="3">SUM(I7:I36)</f>
        <v>0</v>
      </c>
      <c r="J6" s="62">
        <f t="shared" si="3"/>
        <v>0</v>
      </c>
      <c r="K6" s="62">
        <f t="shared" si="3"/>
        <v>0</v>
      </c>
      <c r="L6" s="62">
        <f t="shared" si="3"/>
        <v>0</v>
      </c>
      <c r="M6" s="63">
        <f t="shared" si="3"/>
        <v>0</v>
      </c>
      <c r="O6" s="432" t="str">
        <f>IF((C6*1)&lt;=I6,"","오류")</f>
        <v/>
      </c>
      <c r="P6" s="432" t="str">
        <f>IF((D6*600)&lt;=J6,"","오류")</f>
        <v/>
      </c>
      <c r="Q6" s="432" t="str">
        <f>IF((E6*1000)&lt;=K6,"","오류")</f>
        <v/>
      </c>
      <c r="R6" s="432" t="str">
        <f>IF((F6*2000)&lt;=L6,"","오류")</f>
        <v/>
      </c>
      <c r="S6" s="432" t="str">
        <f>IF((G6*3000)&lt;=M6,"","오류")</f>
        <v/>
      </c>
      <c r="U6" s="432" t="str">
        <f>IF((C6*599)&gt;=I6,"","오류")</f>
        <v/>
      </c>
      <c r="V6" s="432" t="str">
        <f>IF((D6*999)&gt;=J6,"","오류")</f>
        <v/>
      </c>
      <c r="W6" s="432" t="str">
        <f>IF((E6*1999)&gt;=K6,"","오류")</f>
        <v/>
      </c>
      <c r="X6" s="432" t="str">
        <f>IF((F6*2999)&gt;=L6,"","오류")</f>
        <v/>
      </c>
      <c r="Y6" s="432" t="str">
        <f>IF((G6*50000)&gt;=M6,"","오류")</f>
        <v/>
      </c>
    </row>
    <row r="7" spans="1:25" ht="21" customHeight="1" x14ac:dyDescent="0.15">
      <c r="A7" s="64" t="s">
        <v>395</v>
      </c>
      <c r="B7" s="65">
        <f t="shared" si="0"/>
        <v>0</v>
      </c>
      <c r="C7" s="312">
        <v>0</v>
      </c>
      <c r="D7" s="312">
        <v>0</v>
      </c>
      <c r="E7" s="312">
        <v>0</v>
      </c>
      <c r="F7" s="312">
        <v>0</v>
      </c>
      <c r="G7" s="312">
        <v>0</v>
      </c>
      <c r="H7" s="65">
        <f t="shared" si="2"/>
        <v>0</v>
      </c>
      <c r="I7" s="312">
        <v>0</v>
      </c>
      <c r="J7" s="312">
        <v>0</v>
      </c>
      <c r="K7" s="312">
        <v>0</v>
      </c>
      <c r="L7" s="312">
        <v>0</v>
      </c>
      <c r="M7" s="314">
        <v>0</v>
      </c>
      <c r="O7" s="432" t="str">
        <f t="shared" ref="O7:O36" si="4">IF((C7*1)&lt;=I7,"","오류")</f>
        <v/>
      </c>
      <c r="P7" s="432" t="str">
        <f t="shared" ref="P7:P36" si="5">IF((D7*600)&lt;=J7,"","오류")</f>
        <v/>
      </c>
      <c r="Q7" s="432" t="str">
        <f t="shared" ref="Q7:Q36" si="6">IF((E7*1000)&lt;=K7,"","오류")</f>
        <v/>
      </c>
      <c r="R7" s="432" t="str">
        <f t="shared" ref="R7:R36" si="7">IF((F7*2000)&lt;=L7,"","오류")</f>
        <v/>
      </c>
      <c r="S7" s="432" t="str">
        <f t="shared" ref="S7:S36" si="8">IF((G7*3000)&lt;=M7,"","오류")</f>
        <v/>
      </c>
      <c r="U7" s="432" t="str">
        <f t="shared" ref="U7:U36" si="9">IF((C7*599)&gt;=I7,"","오류")</f>
        <v/>
      </c>
      <c r="V7" s="432" t="str">
        <f t="shared" ref="V7:V36" si="10">IF((D7*999)&gt;=J7,"","오류")</f>
        <v/>
      </c>
      <c r="W7" s="432" t="str">
        <f t="shared" ref="W7:W36" si="11">IF((E7*1999)&gt;=K7,"","오류")</f>
        <v/>
      </c>
      <c r="X7" s="432" t="str">
        <f t="shared" ref="X7:X36" si="12">IF((F7*2999)&gt;=L7,"","오류")</f>
        <v/>
      </c>
      <c r="Y7" s="432" t="str">
        <f t="shared" ref="Y7:Y36" si="13">IF((G7*50000)&gt;=M7,"","오류")</f>
        <v/>
      </c>
    </row>
    <row r="8" spans="1:25" ht="21" customHeight="1" x14ac:dyDescent="0.15">
      <c r="A8" s="64" t="s">
        <v>396</v>
      </c>
      <c r="B8" s="65">
        <f t="shared" si="0"/>
        <v>0</v>
      </c>
      <c r="C8" s="313">
        <v>0</v>
      </c>
      <c r="D8" s="313">
        <v>0</v>
      </c>
      <c r="E8" s="313">
        <v>0</v>
      </c>
      <c r="F8" s="313">
        <v>0</v>
      </c>
      <c r="G8" s="313">
        <v>0</v>
      </c>
      <c r="H8" s="65">
        <f t="shared" si="2"/>
        <v>0</v>
      </c>
      <c r="I8" s="313">
        <v>0</v>
      </c>
      <c r="J8" s="313">
        <v>0</v>
      </c>
      <c r="K8" s="313">
        <v>0</v>
      </c>
      <c r="L8" s="313">
        <v>0</v>
      </c>
      <c r="M8" s="54">
        <v>0</v>
      </c>
      <c r="O8" s="432" t="str">
        <f t="shared" si="4"/>
        <v/>
      </c>
      <c r="P8" s="432" t="str">
        <f t="shared" si="5"/>
        <v/>
      </c>
      <c r="Q8" s="432" t="str">
        <f t="shared" si="6"/>
        <v/>
      </c>
      <c r="R8" s="432" t="str">
        <f t="shared" si="7"/>
        <v/>
      </c>
      <c r="S8" s="432" t="str">
        <f t="shared" si="8"/>
        <v/>
      </c>
      <c r="U8" s="432" t="str">
        <f t="shared" si="9"/>
        <v/>
      </c>
      <c r="V8" s="432" t="str">
        <f t="shared" si="10"/>
        <v/>
      </c>
      <c r="W8" s="432" t="str">
        <f t="shared" si="11"/>
        <v/>
      </c>
      <c r="X8" s="432" t="str">
        <f t="shared" si="12"/>
        <v/>
      </c>
      <c r="Y8" s="432" t="str">
        <f t="shared" si="13"/>
        <v/>
      </c>
    </row>
    <row r="9" spans="1:25" ht="21" customHeight="1" x14ac:dyDescent="0.15">
      <c r="A9" s="64" t="s">
        <v>397</v>
      </c>
      <c r="B9" s="65">
        <f t="shared" si="0"/>
        <v>0</v>
      </c>
      <c r="C9" s="313">
        <v>0</v>
      </c>
      <c r="D9" s="313">
        <v>0</v>
      </c>
      <c r="E9" s="313">
        <v>0</v>
      </c>
      <c r="F9" s="313">
        <v>0</v>
      </c>
      <c r="G9" s="313">
        <v>0</v>
      </c>
      <c r="H9" s="65">
        <f t="shared" si="2"/>
        <v>0</v>
      </c>
      <c r="I9" s="313">
        <v>0</v>
      </c>
      <c r="J9" s="313">
        <v>0</v>
      </c>
      <c r="K9" s="313">
        <v>0</v>
      </c>
      <c r="L9" s="313">
        <v>0</v>
      </c>
      <c r="M9" s="54">
        <v>0</v>
      </c>
      <c r="O9" s="432" t="str">
        <f t="shared" si="4"/>
        <v/>
      </c>
      <c r="P9" s="432" t="str">
        <f t="shared" si="5"/>
        <v/>
      </c>
      <c r="Q9" s="432" t="str">
        <f t="shared" si="6"/>
        <v/>
      </c>
      <c r="R9" s="432" t="str">
        <f t="shared" si="7"/>
        <v/>
      </c>
      <c r="S9" s="432" t="str">
        <f t="shared" si="8"/>
        <v/>
      </c>
      <c r="U9" s="432" t="str">
        <f t="shared" si="9"/>
        <v/>
      </c>
      <c r="V9" s="432" t="str">
        <f t="shared" si="10"/>
        <v/>
      </c>
      <c r="W9" s="432" t="str">
        <f t="shared" si="11"/>
        <v/>
      </c>
      <c r="X9" s="432" t="str">
        <f t="shared" si="12"/>
        <v/>
      </c>
      <c r="Y9" s="432" t="str">
        <f t="shared" si="13"/>
        <v/>
      </c>
    </row>
    <row r="10" spans="1:25" ht="21" customHeight="1" x14ac:dyDescent="0.15">
      <c r="A10" s="64" t="s">
        <v>398</v>
      </c>
      <c r="B10" s="65">
        <f t="shared" si="0"/>
        <v>0</v>
      </c>
      <c r="C10" s="313">
        <v>0</v>
      </c>
      <c r="D10" s="313">
        <v>0</v>
      </c>
      <c r="E10" s="313">
        <v>0</v>
      </c>
      <c r="F10" s="313">
        <v>0</v>
      </c>
      <c r="G10" s="313">
        <v>0</v>
      </c>
      <c r="H10" s="65">
        <f t="shared" si="2"/>
        <v>0</v>
      </c>
      <c r="I10" s="313">
        <v>0</v>
      </c>
      <c r="J10" s="313">
        <v>0</v>
      </c>
      <c r="K10" s="313">
        <v>0</v>
      </c>
      <c r="L10" s="313">
        <v>0</v>
      </c>
      <c r="M10" s="54">
        <v>0</v>
      </c>
      <c r="O10" s="432" t="str">
        <f t="shared" si="4"/>
        <v/>
      </c>
      <c r="P10" s="432" t="str">
        <f t="shared" si="5"/>
        <v/>
      </c>
      <c r="Q10" s="432" t="str">
        <f t="shared" si="6"/>
        <v/>
      </c>
      <c r="R10" s="432" t="str">
        <f t="shared" si="7"/>
        <v/>
      </c>
      <c r="S10" s="432" t="str">
        <f t="shared" si="8"/>
        <v/>
      </c>
      <c r="U10" s="432" t="str">
        <f t="shared" si="9"/>
        <v/>
      </c>
      <c r="V10" s="432" t="str">
        <f t="shared" si="10"/>
        <v/>
      </c>
      <c r="W10" s="432" t="str">
        <f t="shared" si="11"/>
        <v/>
      </c>
      <c r="X10" s="432" t="str">
        <f t="shared" si="12"/>
        <v/>
      </c>
      <c r="Y10" s="432" t="str">
        <f t="shared" si="13"/>
        <v/>
      </c>
    </row>
    <row r="11" spans="1:25" ht="21" customHeight="1" x14ac:dyDescent="0.15">
      <c r="A11" s="64" t="s">
        <v>399</v>
      </c>
      <c r="B11" s="65">
        <f t="shared" si="0"/>
        <v>0</v>
      </c>
      <c r="C11" s="313">
        <v>0</v>
      </c>
      <c r="D11" s="313">
        <v>0</v>
      </c>
      <c r="E11" s="313">
        <v>0</v>
      </c>
      <c r="F11" s="313">
        <v>0</v>
      </c>
      <c r="G11" s="313">
        <v>0</v>
      </c>
      <c r="H11" s="65">
        <f t="shared" si="2"/>
        <v>0</v>
      </c>
      <c r="I11" s="313">
        <v>0</v>
      </c>
      <c r="J11" s="313">
        <v>0</v>
      </c>
      <c r="K11" s="313">
        <v>0</v>
      </c>
      <c r="L11" s="313">
        <v>0</v>
      </c>
      <c r="M11" s="54">
        <v>0</v>
      </c>
      <c r="O11" s="432" t="str">
        <f t="shared" si="4"/>
        <v/>
      </c>
      <c r="P11" s="432" t="str">
        <f t="shared" si="5"/>
        <v/>
      </c>
      <c r="Q11" s="432" t="str">
        <f t="shared" si="6"/>
        <v/>
      </c>
      <c r="R11" s="432" t="str">
        <f t="shared" si="7"/>
        <v/>
      </c>
      <c r="S11" s="432" t="str">
        <f t="shared" si="8"/>
        <v/>
      </c>
      <c r="U11" s="432" t="str">
        <f t="shared" si="9"/>
        <v/>
      </c>
      <c r="V11" s="432" t="str">
        <f t="shared" si="10"/>
        <v/>
      </c>
      <c r="W11" s="432" t="str">
        <f t="shared" si="11"/>
        <v/>
      </c>
      <c r="X11" s="432" t="str">
        <f t="shared" si="12"/>
        <v/>
      </c>
      <c r="Y11" s="432" t="str">
        <f t="shared" si="13"/>
        <v/>
      </c>
    </row>
    <row r="12" spans="1:25" ht="21" customHeight="1" x14ac:dyDescent="0.15">
      <c r="A12" s="64" t="s">
        <v>400</v>
      </c>
      <c r="B12" s="65">
        <f t="shared" si="0"/>
        <v>0</v>
      </c>
      <c r="C12" s="313">
        <v>0</v>
      </c>
      <c r="D12" s="313">
        <v>0</v>
      </c>
      <c r="E12" s="313">
        <v>0</v>
      </c>
      <c r="F12" s="313">
        <v>0</v>
      </c>
      <c r="G12" s="313">
        <v>0</v>
      </c>
      <c r="H12" s="65">
        <f t="shared" si="2"/>
        <v>0</v>
      </c>
      <c r="I12" s="313">
        <v>0</v>
      </c>
      <c r="J12" s="313">
        <v>0</v>
      </c>
      <c r="K12" s="313">
        <v>0</v>
      </c>
      <c r="L12" s="313">
        <v>0</v>
      </c>
      <c r="M12" s="54">
        <v>0</v>
      </c>
      <c r="O12" s="432" t="str">
        <f t="shared" si="4"/>
        <v/>
      </c>
      <c r="P12" s="432" t="str">
        <f t="shared" si="5"/>
        <v/>
      </c>
      <c r="Q12" s="432" t="str">
        <f t="shared" si="6"/>
        <v/>
      </c>
      <c r="R12" s="432" t="str">
        <f t="shared" si="7"/>
        <v/>
      </c>
      <c r="S12" s="432" t="str">
        <f t="shared" si="8"/>
        <v/>
      </c>
      <c r="U12" s="432" t="str">
        <f t="shared" si="9"/>
        <v/>
      </c>
      <c r="V12" s="432" t="str">
        <f t="shared" si="10"/>
        <v/>
      </c>
      <c r="W12" s="432" t="str">
        <f t="shared" si="11"/>
        <v/>
      </c>
      <c r="X12" s="432" t="str">
        <f t="shared" si="12"/>
        <v/>
      </c>
      <c r="Y12" s="432" t="str">
        <f t="shared" si="13"/>
        <v/>
      </c>
    </row>
    <row r="13" spans="1:25" ht="21" customHeight="1" x14ac:dyDescent="0.15">
      <c r="A13" s="64" t="s">
        <v>401</v>
      </c>
      <c r="B13" s="65">
        <f t="shared" si="0"/>
        <v>0</v>
      </c>
      <c r="C13" s="313">
        <v>0</v>
      </c>
      <c r="D13" s="313">
        <v>0</v>
      </c>
      <c r="E13" s="313">
        <v>0</v>
      </c>
      <c r="F13" s="313">
        <v>0</v>
      </c>
      <c r="G13" s="313">
        <v>0</v>
      </c>
      <c r="H13" s="65">
        <f t="shared" si="2"/>
        <v>0</v>
      </c>
      <c r="I13" s="313">
        <v>0</v>
      </c>
      <c r="J13" s="313">
        <v>0</v>
      </c>
      <c r="K13" s="313">
        <v>0</v>
      </c>
      <c r="L13" s="313">
        <v>0</v>
      </c>
      <c r="M13" s="54">
        <v>0</v>
      </c>
      <c r="O13" s="432" t="str">
        <f t="shared" si="4"/>
        <v/>
      </c>
      <c r="P13" s="432" t="str">
        <f t="shared" si="5"/>
        <v/>
      </c>
      <c r="Q13" s="432" t="str">
        <f t="shared" si="6"/>
        <v/>
      </c>
      <c r="R13" s="432" t="str">
        <f t="shared" si="7"/>
        <v/>
      </c>
      <c r="S13" s="432" t="str">
        <f t="shared" si="8"/>
        <v/>
      </c>
      <c r="U13" s="432" t="str">
        <f t="shared" si="9"/>
        <v/>
      </c>
      <c r="V13" s="432" t="str">
        <f t="shared" si="10"/>
        <v/>
      </c>
      <c r="W13" s="432" t="str">
        <f t="shared" si="11"/>
        <v/>
      </c>
      <c r="X13" s="432" t="str">
        <f t="shared" si="12"/>
        <v/>
      </c>
      <c r="Y13" s="432" t="str">
        <f t="shared" si="13"/>
        <v/>
      </c>
    </row>
    <row r="14" spans="1:25" ht="21" customHeight="1" x14ac:dyDescent="0.15">
      <c r="A14" s="64" t="s">
        <v>402</v>
      </c>
      <c r="B14" s="65">
        <f t="shared" si="0"/>
        <v>0</v>
      </c>
      <c r="C14" s="313">
        <v>0</v>
      </c>
      <c r="D14" s="313">
        <v>0</v>
      </c>
      <c r="E14" s="313">
        <v>0</v>
      </c>
      <c r="F14" s="313">
        <v>0</v>
      </c>
      <c r="G14" s="313">
        <v>0</v>
      </c>
      <c r="H14" s="65">
        <f t="shared" si="2"/>
        <v>0</v>
      </c>
      <c r="I14" s="313">
        <v>0</v>
      </c>
      <c r="J14" s="313">
        <v>0</v>
      </c>
      <c r="K14" s="313">
        <v>0</v>
      </c>
      <c r="L14" s="313">
        <v>0</v>
      </c>
      <c r="M14" s="54">
        <v>0</v>
      </c>
      <c r="O14" s="432" t="str">
        <f t="shared" si="4"/>
        <v/>
      </c>
      <c r="P14" s="432" t="str">
        <f t="shared" si="5"/>
        <v/>
      </c>
      <c r="Q14" s="432" t="str">
        <f t="shared" si="6"/>
        <v/>
      </c>
      <c r="R14" s="432" t="str">
        <f t="shared" si="7"/>
        <v/>
      </c>
      <c r="S14" s="432" t="str">
        <f t="shared" si="8"/>
        <v/>
      </c>
      <c r="U14" s="432" t="str">
        <f t="shared" si="9"/>
        <v/>
      </c>
      <c r="V14" s="432" t="str">
        <f t="shared" si="10"/>
        <v/>
      </c>
      <c r="W14" s="432" t="str">
        <f t="shared" si="11"/>
        <v/>
      </c>
      <c r="X14" s="432" t="str">
        <f t="shared" si="12"/>
        <v/>
      </c>
      <c r="Y14" s="432" t="str">
        <f t="shared" si="13"/>
        <v/>
      </c>
    </row>
    <row r="15" spans="1:25" ht="21" customHeight="1" x14ac:dyDescent="0.15">
      <c r="A15" s="64" t="s">
        <v>403</v>
      </c>
      <c r="B15" s="65">
        <f t="shared" si="0"/>
        <v>0</v>
      </c>
      <c r="C15" s="313">
        <v>0</v>
      </c>
      <c r="D15" s="313">
        <v>0</v>
      </c>
      <c r="E15" s="313">
        <v>0</v>
      </c>
      <c r="F15" s="313">
        <v>0</v>
      </c>
      <c r="G15" s="313">
        <v>0</v>
      </c>
      <c r="H15" s="65">
        <f t="shared" si="2"/>
        <v>0</v>
      </c>
      <c r="I15" s="313">
        <v>0</v>
      </c>
      <c r="J15" s="313">
        <v>0</v>
      </c>
      <c r="K15" s="313">
        <v>0</v>
      </c>
      <c r="L15" s="313">
        <v>0</v>
      </c>
      <c r="M15" s="54">
        <v>0</v>
      </c>
      <c r="O15" s="432" t="str">
        <f t="shared" si="4"/>
        <v/>
      </c>
      <c r="P15" s="432" t="str">
        <f t="shared" si="5"/>
        <v/>
      </c>
      <c r="Q15" s="432" t="str">
        <f t="shared" si="6"/>
        <v/>
      </c>
      <c r="R15" s="432" t="str">
        <f t="shared" si="7"/>
        <v/>
      </c>
      <c r="S15" s="432" t="str">
        <f t="shared" si="8"/>
        <v/>
      </c>
      <c r="U15" s="432" t="str">
        <f t="shared" si="9"/>
        <v/>
      </c>
      <c r="V15" s="432" t="str">
        <f t="shared" si="10"/>
        <v/>
      </c>
      <c r="W15" s="432" t="str">
        <f t="shared" si="11"/>
        <v/>
      </c>
      <c r="X15" s="432" t="str">
        <f t="shared" si="12"/>
        <v/>
      </c>
      <c r="Y15" s="432" t="str">
        <f t="shared" si="13"/>
        <v/>
      </c>
    </row>
    <row r="16" spans="1:25" ht="21" customHeight="1" x14ac:dyDescent="0.15">
      <c r="A16" s="64" t="s">
        <v>404</v>
      </c>
      <c r="B16" s="65">
        <f t="shared" si="0"/>
        <v>0</v>
      </c>
      <c r="C16" s="313">
        <v>0</v>
      </c>
      <c r="D16" s="313">
        <v>0</v>
      </c>
      <c r="E16" s="313">
        <v>0</v>
      </c>
      <c r="F16" s="313">
        <v>0</v>
      </c>
      <c r="G16" s="313">
        <v>0</v>
      </c>
      <c r="H16" s="65">
        <f t="shared" si="2"/>
        <v>0</v>
      </c>
      <c r="I16" s="313">
        <v>0</v>
      </c>
      <c r="J16" s="313">
        <v>0</v>
      </c>
      <c r="K16" s="313">
        <v>0</v>
      </c>
      <c r="L16" s="313">
        <v>0</v>
      </c>
      <c r="M16" s="54">
        <v>0</v>
      </c>
      <c r="O16" s="432" t="str">
        <f t="shared" si="4"/>
        <v/>
      </c>
      <c r="P16" s="432" t="str">
        <f t="shared" si="5"/>
        <v/>
      </c>
      <c r="Q16" s="432" t="str">
        <f t="shared" si="6"/>
        <v/>
      </c>
      <c r="R16" s="432" t="str">
        <f t="shared" si="7"/>
        <v/>
      </c>
      <c r="S16" s="432" t="str">
        <f t="shared" si="8"/>
        <v/>
      </c>
      <c r="U16" s="432" t="str">
        <f t="shared" si="9"/>
        <v/>
      </c>
      <c r="V16" s="432" t="str">
        <f t="shared" si="10"/>
        <v/>
      </c>
      <c r="W16" s="432" t="str">
        <f t="shared" si="11"/>
        <v/>
      </c>
      <c r="X16" s="432" t="str">
        <f t="shared" si="12"/>
        <v/>
      </c>
      <c r="Y16" s="432" t="str">
        <f t="shared" si="13"/>
        <v/>
      </c>
    </row>
    <row r="17" spans="1:25" ht="21" customHeight="1" x14ac:dyDescent="0.15">
      <c r="A17" s="64" t="s">
        <v>405</v>
      </c>
      <c r="B17" s="65">
        <f t="shared" si="0"/>
        <v>0</v>
      </c>
      <c r="C17" s="313">
        <v>0</v>
      </c>
      <c r="D17" s="313">
        <v>0</v>
      </c>
      <c r="E17" s="313">
        <v>0</v>
      </c>
      <c r="F17" s="313">
        <v>0</v>
      </c>
      <c r="G17" s="313">
        <v>0</v>
      </c>
      <c r="H17" s="65">
        <f t="shared" si="2"/>
        <v>0</v>
      </c>
      <c r="I17" s="313">
        <v>0</v>
      </c>
      <c r="J17" s="313">
        <v>0</v>
      </c>
      <c r="K17" s="313">
        <v>0</v>
      </c>
      <c r="L17" s="313">
        <v>0</v>
      </c>
      <c r="M17" s="54">
        <v>0</v>
      </c>
      <c r="O17" s="432" t="str">
        <f t="shared" si="4"/>
        <v/>
      </c>
      <c r="P17" s="432" t="str">
        <f t="shared" si="5"/>
        <v/>
      </c>
      <c r="Q17" s="432" t="str">
        <f t="shared" si="6"/>
        <v/>
      </c>
      <c r="R17" s="432" t="str">
        <f t="shared" si="7"/>
        <v/>
      </c>
      <c r="S17" s="432" t="str">
        <f t="shared" si="8"/>
        <v/>
      </c>
      <c r="U17" s="432" t="str">
        <f t="shared" si="9"/>
        <v/>
      </c>
      <c r="V17" s="432" t="str">
        <f t="shared" si="10"/>
        <v/>
      </c>
      <c r="W17" s="432" t="str">
        <f t="shared" si="11"/>
        <v/>
      </c>
      <c r="X17" s="432" t="str">
        <f t="shared" si="12"/>
        <v/>
      </c>
      <c r="Y17" s="432" t="str">
        <f t="shared" si="13"/>
        <v/>
      </c>
    </row>
    <row r="18" spans="1:25" ht="21" customHeight="1" x14ac:dyDescent="0.15">
      <c r="A18" s="155"/>
      <c r="B18" s="65">
        <f t="shared" si="0"/>
        <v>0</v>
      </c>
      <c r="C18" s="313"/>
      <c r="D18" s="313"/>
      <c r="E18" s="313"/>
      <c r="F18" s="313"/>
      <c r="G18" s="313"/>
      <c r="H18" s="65">
        <f t="shared" si="2"/>
        <v>0</v>
      </c>
      <c r="I18" s="313"/>
      <c r="J18" s="313"/>
      <c r="K18" s="313"/>
      <c r="L18" s="313"/>
      <c r="M18" s="54"/>
      <c r="O18" s="432" t="str">
        <f t="shared" si="4"/>
        <v/>
      </c>
      <c r="P18" s="432" t="str">
        <f t="shared" si="5"/>
        <v/>
      </c>
      <c r="Q18" s="432" t="str">
        <f t="shared" si="6"/>
        <v/>
      </c>
      <c r="R18" s="432" t="str">
        <f t="shared" si="7"/>
        <v/>
      </c>
      <c r="S18" s="432" t="str">
        <f t="shared" si="8"/>
        <v/>
      </c>
      <c r="U18" s="432" t="str">
        <f t="shared" si="9"/>
        <v/>
      </c>
      <c r="V18" s="432" t="str">
        <f>IF((D18*999)&gt;=J18,"","오류")</f>
        <v/>
      </c>
      <c r="W18" s="432" t="str">
        <f t="shared" si="11"/>
        <v/>
      </c>
      <c r="X18" s="432" t="str">
        <f t="shared" si="12"/>
        <v/>
      </c>
      <c r="Y18" s="432" t="str">
        <f t="shared" si="13"/>
        <v/>
      </c>
    </row>
    <row r="19" spans="1:25" ht="21" customHeight="1" x14ac:dyDescent="0.15">
      <c r="A19" s="155"/>
      <c r="B19" s="65">
        <f t="shared" si="0"/>
        <v>0</v>
      </c>
      <c r="C19" s="313"/>
      <c r="D19" s="313"/>
      <c r="E19" s="313"/>
      <c r="F19" s="313"/>
      <c r="G19" s="313"/>
      <c r="H19" s="65">
        <f t="shared" si="2"/>
        <v>0</v>
      </c>
      <c r="I19" s="313"/>
      <c r="J19" s="313"/>
      <c r="K19" s="313"/>
      <c r="L19" s="313"/>
      <c r="M19" s="54"/>
      <c r="O19" s="432" t="str">
        <f t="shared" si="4"/>
        <v/>
      </c>
      <c r="P19" s="432" t="str">
        <f t="shared" si="5"/>
        <v/>
      </c>
      <c r="Q19" s="432" t="str">
        <f t="shared" si="6"/>
        <v/>
      </c>
      <c r="R19" s="432" t="str">
        <f t="shared" si="7"/>
        <v/>
      </c>
      <c r="S19" s="432" t="str">
        <f t="shared" si="8"/>
        <v/>
      </c>
      <c r="U19" s="432" t="str">
        <f t="shared" si="9"/>
        <v/>
      </c>
      <c r="V19" s="432" t="str">
        <f t="shared" si="10"/>
        <v/>
      </c>
      <c r="W19" s="432" t="str">
        <f t="shared" si="11"/>
        <v/>
      </c>
      <c r="X19" s="432" t="str">
        <f t="shared" si="12"/>
        <v/>
      </c>
      <c r="Y19" s="432" t="str">
        <f t="shared" si="13"/>
        <v/>
      </c>
    </row>
    <row r="20" spans="1:25" ht="21" customHeight="1" x14ac:dyDescent="0.15">
      <c r="A20" s="155"/>
      <c r="B20" s="65">
        <f t="shared" si="0"/>
        <v>0</v>
      </c>
      <c r="C20" s="313"/>
      <c r="D20" s="313"/>
      <c r="E20" s="313"/>
      <c r="F20" s="313"/>
      <c r="G20" s="313"/>
      <c r="H20" s="65">
        <f t="shared" si="2"/>
        <v>0</v>
      </c>
      <c r="I20" s="313"/>
      <c r="J20" s="313"/>
      <c r="K20" s="313"/>
      <c r="L20" s="313"/>
      <c r="M20" s="54"/>
      <c r="O20" s="432" t="str">
        <f t="shared" si="4"/>
        <v/>
      </c>
      <c r="P20" s="432" t="str">
        <f t="shared" si="5"/>
        <v/>
      </c>
      <c r="Q20" s="432" t="str">
        <f t="shared" si="6"/>
        <v/>
      </c>
      <c r="R20" s="432" t="str">
        <f t="shared" si="7"/>
        <v/>
      </c>
      <c r="S20" s="432" t="str">
        <f t="shared" si="8"/>
        <v/>
      </c>
      <c r="U20" s="432" t="str">
        <f t="shared" si="9"/>
        <v/>
      </c>
      <c r="V20" s="432" t="str">
        <f t="shared" si="10"/>
        <v/>
      </c>
      <c r="W20" s="432" t="str">
        <f t="shared" si="11"/>
        <v/>
      </c>
      <c r="X20" s="432" t="str">
        <f t="shared" si="12"/>
        <v/>
      </c>
      <c r="Y20" s="432" t="str">
        <f t="shared" si="13"/>
        <v/>
      </c>
    </row>
    <row r="21" spans="1:25" ht="21" customHeight="1" x14ac:dyDescent="0.15">
      <c r="A21" s="155"/>
      <c r="B21" s="65">
        <f t="shared" si="0"/>
        <v>0</v>
      </c>
      <c r="C21" s="313"/>
      <c r="D21" s="313"/>
      <c r="E21" s="313"/>
      <c r="F21" s="313"/>
      <c r="G21" s="313"/>
      <c r="H21" s="65">
        <f t="shared" si="2"/>
        <v>0</v>
      </c>
      <c r="I21" s="313"/>
      <c r="J21" s="313"/>
      <c r="K21" s="313"/>
      <c r="L21" s="313"/>
      <c r="M21" s="54"/>
      <c r="O21" s="432" t="str">
        <f t="shared" si="4"/>
        <v/>
      </c>
      <c r="P21" s="432" t="str">
        <f t="shared" si="5"/>
        <v/>
      </c>
      <c r="Q21" s="432" t="str">
        <f t="shared" si="6"/>
        <v/>
      </c>
      <c r="R21" s="432" t="str">
        <f t="shared" si="7"/>
        <v/>
      </c>
      <c r="S21" s="432" t="str">
        <f t="shared" si="8"/>
        <v/>
      </c>
      <c r="U21" s="432" t="str">
        <f t="shared" si="9"/>
        <v/>
      </c>
      <c r="V21" s="432" t="str">
        <f t="shared" si="10"/>
        <v/>
      </c>
      <c r="W21" s="432" t="str">
        <f t="shared" si="11"/>
        <v/>
      </c>
      <c r="X21" s="432" t="str">
        <f t="shared" si="12"/>
        <v/>
      </c>
      <c r="Y21" s="432" t="str">
        <f t="shared" si="13"/>
        <v/>
      </c>
    </row>
    <row r="22" spans="1:25" ht="21" customHeight="1" x14ac:dyDescent="0.15">
      <c r="A22" s="155"/>
      <c r="B22" s="65">
        <f t="shared" si="0"/>
        <v>0</v>
      </c>
      <c r="C22" s="313"/>
      <c r="D22" s="313"/>
      <c r="E22" s="313"/>
      <c r="F22" s="313"/>
      <c r="G22" s="313"/>
      <c r="H22" s="65">
        <f t="shared" si="2"/>
        <v>0</v>
      </c>
      <c r="I22" s="313"/>
      <c r="J22" s="313"/>
      <c r="K22" s="313"/>
      <c r="L22" s="313"/>
      <c r="M22" s="54"/>
      <c r="O22" s="432" t="str">
        <f t="shared" si="4"/>
        <v/>
      </c>
      <c r="P22" s="432" t="str">
        <f t="shared" si="5"/>
        <v/>
      </c>
      <c r="Q22" s="432" t="str">
        <f t="shared" si="6"/>
        <v/>
      </c>
      <c r="R22" s="432" t="str">
        <f t="shared" si="7"/>
        <v/>
      </c>
      <c r="S22" s="432" t="str">
        <f t="shared" si="8"/>
        <v/>
      </c>
      <c r="U22" s="432" t="str">
        <f t="shared" si="9"/>
        <v/>
      </c>
      <c r="V22" s="432" t="str">
        <f t="shared" si="10"/>
        <v/>
      </c>
      <c r="W22" s="432" t="str">
        <f t="shared" si="11"/>
        <v/>
      </c>
      <c r="X22" s="432" t="str">
        <f t="shared" si="12"/>
        <v/>
      </c>
      <c r="Y22" s="432" t="str">
        <f t="shared" si="13"/>
        <v/>
      </c>
    </row>
    <row r="23" spans="1:25" ht="21" customHeight="1" x14ac:dyDescent="0.15">
      <c r="A23" s="155"/>
      <c r="B23" s="65">
        <f t="shared" si="0"/>
        <v>0</v>
      </c>
      <c r="C23" s="313"/>
      <c r="D23" s="313"/>
      <c r="E23" s="313"/>
      <c r="F23" s="313"/>
      <c r="G23" s="313"/>
      <c r="H23" s="65">
        <f t="shared" si="2"/>
        <v>0</v>
      </c>
      <c r="I23" s="313"/>
      <c r="J23" s="313"/>
      <c r="K23" s="313"/>
      <c r="L23" s="313"/>
      <c r="M23" s="54"/>
      <c r="O23" s="432" t="str">
        <f t="shared" si="4"/>
        <v/>
      </c>
      <c r="P23" s="432" t="str">
        <f t="shared" si="5"/>
        <v/>
      </c>
      <c r="Q23" s="432" t="str">
        <f t="shared" si="6"/>
        <v/>
      </c>
      <c r="R23" s="432" t="str">
        <f t="shared" si="7"/>
        <v/>
      </c>
      <c r="S23" s="432" t="str">
        <f t="shared" si="8"/>
        <v/>
      </c>
      <c r="U23" s="432" t="str">
        <f t="shared" si="9"/>
        <v/>
      </c>
      <c r="V23" s="432" t="str">
        <f t="shared" si="10"/>
        <v/>
      </c>
      <c r="W23" s="432" t="str">
        <f t="shared" si="11"/>
        <v/>
      </c>
      <c r="X23" s="432" t="str">
        <f t="shared" si="12"/>
        <v/>
      </c>
      <c r="Y23" s="432" t="str">
        <f t="shared" si="13"/>
        <v/>
      </c>
    </row>
    <row r="24" spans="1:25" ht="21" customHeight="1" x14ac:dyDescent="0.15">
      <c r="A24" s="155"/>
      <c r="B24" s="65">
        <f t="shared" si="0"/>
        <v>0</v>
      </c>
      <c r="C24" s="313"/>
      <c r="D24" s="313"/>
      <c r="E24" s="313"/>
      <c r="F24" s="313"/>
      <c r="G24" s="313"/>
      <c r="H24" s="65">
        <f t="shared" si="2"/>
        <v>0</v>
      </c>
      <c r="I24" s="313"/>
      <c r="J24" s="313"/>
      <c r="K24" s="313"/>
      <c r="L24" s="313"/>
      <c r="M24" s="54"/>
      <c r="O24" s="432" t="str">
        <f t="shared" si="4"/>
        <v/>
      </c>
      <c r="P24" s="432" t="str">
        <f t="shared" si="5"/>
        <v/>
      </c>
      <c r="Q24" s="432" t="str">
        <f t="shared" si="6"/>
        <v/>
      </c>
      <c r="R24" s="432" t="str">
        <f t="shared" si="7"/>
        <v/>
      </c>
      <c r="S24" s="432" t="str">
        <f t="shared" si="8"/>
        <v/>
      </c>
      <c r="U24" s="432" t="str">
        <f t="shared" si="9"/>
        <v/>
      </c>
      <c r="V24" s="432" t="str">
        <f t="shared" si="10"/>
        <v/>
      </c>
      <c r="W24" s="432" t="str">
        <f t="shared" si="11"/>
        <v/>
      </c>
      <c r="X24" s="432" t="str">
        <f t="shared" si="12"/>
        <v/>
      </c>
      <c r="Y24" s="432" t="str">
        <f t="shared" si="13"/>
        <v/>
      </c>
    </row>
    <row r="25" spans="1:25" ht="21" customHeight="1" x14ac:dyDescent="0.15">
      <c r="A25" s="155"/>
      <c r="B25" s="65">
        <f t="shared" si="0"/>
        <v>0</v>
      </c>
      <c r="C25" s="313"/>
      <c r="D25" s="313"/>
      <c r="E25" s="313"/>
      <c r="F25" s="313"/>
      <c r="G25" s="313"/>
      <c r="H25" s="65">
        <f t="shared" si="2"/>
        <v>0</v>
      </c>
      <c r="I25" s="313"/>
      <c r="J25" s="313"/>
      <c r="K25" s="313"/>
      <c r="L25" s="313"/>
      <c r="M25" s="54"/>
      <c r="O25" s="432" t="str">
        <f t="shared" si="4"/>
        <v/>
      </c>
      <c r="P25" s="432" t="str">
        <f t="shared" si="5"/>
        <v/>
      </c>
      <c r="Q25" s="432" t="str">
        <f t="shared" si="6"/>
        <v/>
      </c>
      <c r="R25" s="432" t="str">
        <f t="shared" si="7"/>
        <v/>
      </c>
      <c r="S25" s="432" t="str">
        <f t="shared" si="8"/>
        <v/>
      </c>
      <c r="U25" s="432" t="str">
        <f t="shared" si="9"/>
        <v/>
      </c>
      <c r="V25" s="432" t="str">
        <f t="shared" si="10"/>
        <v/>
      </c>
      <c r="W25" s="432" t="str">
        <f t="shared" si="11"/>
        <v/>
      </c>
      <c r="X25" s="432" t="str">
        <f t="shared" si="12"/>
        <v/>
      </c>
      <c r="Y25" s="432" t="str">
        <f t="shared" si="13"/>
        <v/>
      </c>
    </row>
    <row r="26" spans="1:25" ht="21" customHeight="1" x14ac:dyDescent="0.15">
      <c r="A26" s="155"/>
      <c r="B26" s="65">
        <f t="shared" si="0"/>
        <v>0</v>
      </c>
      <c r="C26" s="313"/>
      <c r="D26" s="313"/>
      <c r="E26" s="313"/>
      <c r="F26" s="313"/>
      <c r="G26" s="313"/>
      <c r="H26" s="65">
        <f t="shared" si="2"/>
        <v>0</v>
      </c>
      <c r="I26" s="313"/>
      <c r="J26" s="313"/>
      <c r="K26" s="313"/>
      <c r="L26" s="313"/>
      <c r="M26" s="54"/>
      <c r="O26" s="432" t="str">
        <f t="shared" si="4"/>
        <v/>
      </c>
      <c r="P26" s="432" t="str">
        <f t="shared" si="5"/>
        <v/>
      </c>
      <c r="Q26" s="432" t="str">
        <f t="shared" si="6"/>
        <v/>
      </c>
      <c r="R26" s="432" t="str">
        <f t="shared" si="7"/>
        <v/>
      </c>
      <c r="S26" s="432" t="str">
        <f t="shared" si="8"/>
        <v/>
      </c>
      <c r="U26" s="432" t="str">
        <f t="shared" si="9"/>
        <v/>
      </c>
      <c r="V26" s="432" t="str">
        <f t="shared" si="10"/>
        <v/>
      </c>
      <c r="W26" s="432" t="str">
        <f t="shared" si="11"/>
        <v/>
      </c>
      <c r="X26" s="432" t="str">
        <f t="shared" si="12"/>
        <v/>
      </c>
      <c r="Y26" s="432" t="str">
        <f t="shared" si="13"/>
        <v/>
      </c>
    </row>
    <row r="27" spans="1:25" ht="21" customHeight="1" x14ac:dyDescent="0.15">
      <c r="A27" s="155"/>
      <c r="B27" s="65">
        <f t="shared" si="0"/>
        <v>0</v>
      </c>
      <c r="C27" s="313"/>
      <c r="D27" s="313"/>
      <c r="E27" s="313"/>
      <c r="F27" s="313"/>
      <c r="G27" s="313"/>
      <c r="H27" s="65">
        <f t="shared" si="2"/>
        <v>0</v>
      </c>
      <c r="I27" s="313"/>
      <c r="J27" s="313"/>
      <c r="K27" s="313"/>
      <c r="L27" s="313"/>
      <c r="M27" s="54"/>
      <c r="O27" s="432" t="str">
        <f t="shared" si="4"/>
        <v/>
      </c>
      <c r="P27" s="432" t="str">
        <f t="shared" si="5"/>
        <v/>
      </c>
      <c r="Q27" s="432" t="str">
        <f t="shared" si="6"/>
        <v/>
      </c>
      <c r="R27" s="432" t="str">
        <f t="shared" si="7"/>
        <v/>
      </c>
      <c r="S27" s="432" t="str">
        <f t="shared" si="8"/>
        <v/>
      </c>
      <c r="U27" s="432" t="str">
        <f t="shared" si="9"/>
        <v/>
      </c>
      <c r="V27" s="432" t="str">
        <f t="shared" si="10"/>
        <v/>
      </c>
      <c r="W27" s="432" t="str">
        <f t="shared" si="11"/>
        <v/>
      </c>
      <c r="X27" s="432" t="str">
        <f t="shared" si="12"/>
        <v/>
      </c>
      <c r="Y27" s="432" t="str">
        <f t="shared" si="13"/>
        <v/>
      </c>
    </row>
    <row r="28" spans="1:25" ht="21" customHeight="1" x14ac:dyDescent="0.15">
      <c r="A28" s="155"/>
      <c r="B28" s="65">
        <f t="shared" si="0"/>
        <v>0</v>
      </c>
      <c r="C28" s="313"/>
      <c r="D28" s="313"/>
      <c r="E28" s="313"/>
      <c r="F28" s="313"/>
      <c r="G28" s="313"/>
      <c r="H28" s="65">
        <f t="shared" si="2"/>
        <v>0</v>
      </c>
      <c r="I28" s="313"/>
      <c r="J28" s="313"/>
      <c r="K28" s="313"/>
      <c r="L28" s="313"/>
      <c r="M28" s="54"/>
      <c r="O28" s="432" t="str">
        <f t="shared" si="4"/>
        <v/>
      </c>
      <c r="P28" s="432" t="str">
        <f t="shared" si="5"/>
        <v/>
      </c>
      <c r="Q28" s="432" t="str">
        <f t="shared" si="6"/>
        <v/>
      </c>
      <c r="R28" s="432" t="str">
        <f t="shared" si="7"/>
        <v/>
      </c>
      <c r="S28" s="432" t="str">
        <f t="shared" si="8"/>
        <v/>
      </c>
      <c r="U28" s="432" t="str">
        <f t="shared" si="9"/>
        <v/>
      </c>
      <c r="V28" s="432" t="str">
        <f t="shared" si="10"/>
        <v/>
      </c>
      <c r="W28" s="432" t="str">
        <f t="shared" si="11"/>
        <v/>
      </c>
      <c r="X28" s="432" t="str">
        <f t="shared" si="12"/>
        <v/>
      </c>
      <c r="Y28" s="432" t="str">
        <f t="shared" si="13"/>
        <v/>
      </c>
    </row>
    <row r="29" spans="1:25" ht="21" customHeight="1" x14ac:dyDescent="0.15">
      <c r="A29" s="155"/>
      <c r="B29" s="65">
        <f t="shared" si="0"/>
        <v>0</v>
      </c>
      <c r="C29" s="313"/>
      <c r="D29" s="313"/>
      <c r="E29" s="313"/>
      <c r="F29" s="313"/>
      <c r="G29" s="313"/>
      <c r="H29" s="65">
        <f t="shared" si="2"/>
        <v>0</v>
      </c>
      <c r="I29" s="313"/>
      <c r="J29" s="313"/>
      <c r="K29" s="313"/>
      <c r="L29" s="313"/>
      <c r="M29" s="54"/>
      <c r="O29" s="432" t="str">
        <f t="shared" si="4"/>
        <v/>
      </c>
      <c r="P29" s="432" t="str">
        <f t="shared" si="5"/>
        <v/>
      </c>
      <c r="Q29" s="432" t="str">
        <f t="shared" si="6"/>
        <v/>
      </c>
      <c r="R29" s="432" t="str">
        <f t="shared" si="7"/>
        <v/>
      </c>
      <c r="S29" s="432" t="str">
        <f t="shared" si="8"/>
        <v/>
      </c>
      <c r="U29" s="432" t="str">
        <f t="shared" si="9"/>
        <v/>
      </c>
      <c r="V29" s="432" t="str">
        <f t="shared" si="10"/>
        <v/>
      </c>
      <c r="W29" s="432" t="str">
        <f t="shared" si="11"/>
        <v/>
      </c>
      <c r="X29" s="432" t="str">
        <f t="shared" si="12"/>
        <v/>
      </c>
      <c r="Y29" s="432" t="str">
        <f t="shared" si="13"/>
        <v/>
      </c>
    </row>
    <row r="30" spans="1:25" ht="21" customHeight="1" x14ac:dyDescent="0.15">
      <c r="A30" s="155"/>
      <c r="B30" s="65">
        <f t="shared" si="0"/>
        <v>0</v>
      </c>
      <c r="C30" s="313"/>
      <c r="D30" s="313"/>
      <c r="E30" s="313"/>
      <c r="F30" s="313"/>
      <c r="G30" s="313"/>
      <c r="H30" s="65">
        <f t="shared" si="2"/>
        <v>0</v>
      </c>
      <c r="I30" s="313"/>
      <c r="J30" s="313"/>
      <c r="K30" s="313"/>
      <c r="L30" s="313"/>
      <c r="M30" s="54"/>
      <c r="O30" s="432" t="str">
        <f t="shared" si="4"/>
        <v/>
      </c>
      <c r="P30" s="432" t="str">
        <f t="shared" si="5"/>
        <v/>
      </c>
      <c r="Q30" s="432" t="str">
        <f t="shared" si="6"/>
        <v/>
      </c>
      <c r="R30" s="432" t="str">
        <f t="shared" si="7"/>
        <v/>
      </c>
      <c r="S30" s="432" t="str">
        <f t="shared" si="8"/>
        <v/>
      </c>
      <c r="U30" s="432" t="str">
        <f t="shared" si="9"/>
        <v/>
      </c>
      <c r="V30" s="432" t="str">
        <f t="shared" si="10"/>
        <v/>
      </c>
      <c r="W30" s="432" t="str">
        <f t="shared" si="11"/>
        <v/>
      </c>
      <c r="X30" s="432" t="str">
        <f t="shared" si="12"/>
        <v/>
      </c>
      <c r="Y30" s="432" t="str">
        <f t="shared" si="13"/>
        <v/>
      </c>
    </row>
    <row r="31" spans="1:25" ht="21" customHeight="1" x14ac:dyDescent="0.15">
      <c r="A31" s="155"/>
      <c r="B31" s="65">
        <f t="shared" si="0"/>
        <v>0</v>
      </c>
      <c r="C31" s="313"/>
      <c r="D31" s="313"/>
      <c r="E31" s="313"/>
      <c r="F31" s="313"/>
      <c r="G31" s="313"/>
      <c r="H31" s="65">
        <f t="shared" si="2"/>
        <v>0</v>
      </c>
      <c r="I31" s="313"/>
      <c r="J31" s="313"/>
      <c r="K31" s="313"/>
      <c r="L31" s="313"/>
      <c r="M31" s="54"/>
      <c r="O31" s="432" t="str">
        <f t="shared" si="4"/>
        <v/>
      </c>
      <c r="P31" s="432" t="str">
        <f t="shared" si="5"/>
        <v/>
      </c>
      <c r="Q31" s="432" t="str">
        <f t="shared" si="6"/>
        <v/>
      </c>
      <c r="R31" s="432" t="str">
        <f t="shared" si="7"/>
        <v/>
      </c>
      <c r="S31" s="432" t="str">
        <f t="shared" si="8"/>
        <v/>
      </c>
      <c r="U31" s="432" t="str">
        <f t="shared" si="9"/>
        <v/>
      </c>
      <c r="V31" s="432" t="str">
        <f t="shared" si="10"/>
        <v/>
      </c>
      <c r="W31" s="432" t="str">
        <f t="shared" si="11"/>
        <v/>
      </c>
      <c r="X31" s="432" t="str">
        <f t="shared" si="12"/>
        <v/>
      </c>
      <c r="Y31" s="432" t="str">
        <f t="shared" si="13"/>
        <v/>
      </c>
    </row>
    <row r="32" spans="1:25" ht="21" customHeight="1" x14ac:dyDescent="0.15">
      <c r="A32" s="155"/>
      <c r="B32" s="65">
        <f t="shared" si="0"/>
        <v>0</v>
      </c>
      <c r="C32" s="313"/>
      <c r="D32" s="313"/>
      <c r="E32" s="313"/>
      <c r="F32" s="313"/>
      <c r="G32" s="313"/>
      <c r="H32" s="65">
        <f t="shared" si="2"/>
        <v>0</v>
      </c>
      <c r="I32" s="313"/>
      <c r="J32" s="313"/>
      <c r="K32" s="313"/>
      <c r="L32" s="313"/>
      <c r="M32" s="54"/>
      <c r="O32" s="432" t="str">
        <f t="shared" si="4"/>
        <v/>
      </c>
      <c r="P32" s="432" t="str">
        <f t="shared" si="5"/>
        <v/>
      </c>
      <c r="Q32" s="432" t="str">
        <f t="shared" si="6"/>
        <v/>
      </c>
      <c r="R32" s="432" t="str">
        <f t="shared" si="7"/>
        <v/>
      </c>
      <c r="S32" s="432" t="str">
        <f t="shared" si="8"/>
        <v/>
      </c>
      <c r="U32" s="432" t="str">
        <f t="shared" si="9"/>
        <v/>
      </c>
      <c r="V32" s="432" t="str">
        <f t="shared" si="10"/>
        <v/>
      </c>
      <c r="W32" s="432" t="str">
        <f t="shared" si="11"/>
        <v/>
      </c>
      <c r="X32" s="432" t="str">
        <f t="shared" si="12"/>
        <v/>
      </c>
      <c r="Y32" s="432" t="str">
        <f t="shared" si="13"/>
        <v/>
      </c>
    </row>
    <row r="33" spans="1:25" ht="21" customHeight="1" x14ac:dyDescent="0.15">
      <c r="A33" s="155"/>
      <c r="B33" s="65">
        <f t="shared" si="0"/>
        <v>0</v>
      </c>
      <c r="C33" s="313"/>
      <c r="D33" s="313"/>
      <c r="E33" s="313"/>
      <c r="F33" s="313"/>
      <c r="G33" s="313"/>
      <c r="H33" s="65">
        <f t="shared" si="2"/>
        <v>0</v>
      </c>
      <c r="I33" s="313"/>
      <c r="J33" s="313"/>
      <c r="K33" s="313"/>
      <c r="L33" s="313"/>
      <c r="M33" s="54"/>
      <c r="O33" s="432" t="str">
        <f t="shared" si="4"/>
        <v/>
      </c>
      <c r="P33" s="432" t="str">
        <f t="shared" si="5"/>
        <v/>
      </c>
      <c r="Q33" s="432" t="str">
        <f t="shared" si="6"/>
        <v/>
      </c>
      <c r="R33" s="432" t="str">
        <f t="shared" si="7"/>
        <v/>
      </c>
      <c r="S33" s="432" t="str">
        <f t="shared" si="8"/>
        <v/>
      </c>
      <c r="U33" s="432" t="str">
        <f t="shared" si="9"/>
        <v/>
      </c>
      <c r="V33" s="432" t="str">
        <f t="shared" si="10"/>
        <v/>
      </c>
      <c r="W33" s="432" t="str">
        <f t="shared" si="11"/>
        <v/>
      </c>
      <c r="X33" s="432" t="str">
        <f t="shared" si="12"/>
        <v/>
      </c>
      <c r="Y33" s="432" t="str">
        <f t="shared" si="13"/>
        <v/>
      </c>
    </row>
    <row r="34" spans="1:25" ht="21" customHeight="1" x14ac:dyDescent="0.15">
      <c r="A34" s="155"/>
      <c r="B34" s="65">
        <f t="shared" si="0"/>
        <v>0</v>
      </c>
      <c r="C34" s="313"/>
      <c r="D34" s="313"/>
      <c r="E34" s="313"/>
      <c r="F34" s="313"/>
      <c r="G34" s="313"/>
      <c r="H34" s="65">
        <f t="shared" si="2"/>
        <v>0</v>
      </c>
      <c r="I34" s="313"/>
      <c r="J34" s="313"/>
      <c r="K34" s="313"/>
      <c r="L34" s="313"/>
      <c r="M34" s="54"/>
      <c r="O34" s="432" t="str">
        <f t="shared" si="4"/>
        <v/>
      </c>
      <c r="P34" s="432" t="str">
        <f t="shared" si="5"/>
        <v/>
      </c>
      <c r="Q34" s="432" t="str">
        <f t="shared" si="6"/>
        <v/>
      </c>
      <c r="R34" s="432" t="str">
        <f t="shared" si="7"/>
        <v/>
      </c>
      <c r="S34" s="432" t="str">
        <f t="shared" si="8"/>
        <v/>
      </c>
      <c r="U34" s="432" t="str">
        <f t="shared" si="9"/>
        <v/>
      </c>
      <c r="V34" s="432" t="str">
        <f t="shared" si="10"/>
        <v/>
      </c>
      <c r="W34" s="432" t="str">
        <f t="shared" si="11"/>
        <v/>
      </c>
      <c r="X34" s="432" t="str">
        <f t="shared" si="12"/>
        <v/>
      </c>
      <c r="Y34" s="432" t="str">
        <f t="shared" si="13"/>
        <v/>
      </c>
    </row>
    <row r="35" spans="1:25" ht="21" customHeight="1" x14ac:dyDescent="0.15">
      <c r="A35" s="155"/>
      <c r="B35" s="65">
        <f t="shared" si="0"/>
        <v>0</v>
      </c>
      <c r="C35" s="313"/>
      <c r="D35" s="313"/>
      <c r="E35" s="313"/>
      <c r="F35" s="313"/>
      <c r="G35" s="313"/>
      <c r="H35" s="65">
        <f t="shared" si="2"/>
        <v>0</v>
      </c>
      <c r="I35" s="313"/>
      <c r="J35" s="313"/>
      <c r="K35" s="313"/>
      <c r="L35" s="313"/>
      <c r="M35" s="54"/>
      <c r="O35" s="432" t="str">
        <f t="shared" si="4"/>
        <v/>
      </c>
      <c r="P35" s="432" t="str">
        <f t="shared" si="5"/>
        <v/>
      </c>
      <c r="Q35" s="432" t="str">
        <f t="shared" si="6"/>
        <v/>
      </c>
      <c r="R35" s="432" t="str">
        <f t="shared" si="7"/>
        <v/>
      </c>
      <c r="S35" s="432" t="str">
        <f t="shared" si="8"/>
        <v/>
      </c>
      <c r="U35" s="432" t="str">
        <f t="shared" si="9"/>
        <v/>
      </c>
      <c r="V35" s="432" t="str">
        <f t="shared" si="10"/>
        <v/>
      </c>
      <c r="W35" s="432" t="str">
        <f t="shared" si="11"/>
        <v/>
      </c>
      <c r="X35" s="432" t="str">
        <f t="shared" si="12"/>
        <v/>
      </c>
      <c r="Y35" s="432" t="str">
        <f t="shared" si="13"/>
        <v/>
      </c>
    </row>
    <row r="36" spans="1:25" ht="21" customHeight="1" thickBot="1" x14ac:dyDescent="0.2">
      <c r="A36" s="156"/>
      <c r="B36" s="172">
        <f t="shared" si="0"/>
        <v>0</v>
      </c>
      <c r="C36" s="42"/>
      <c r="D36" s="42"/>
      <c r="E36" s="42"/>
      <c r="F36" s="42"/>
      <c r="G36" s="42"/>
      <c r="H36" s="172">
        <f t="shared" si="2"/>
        <v>0</v>
      </c>
      <c r="I36" s="42"/>
      <c r="J36" s="42"/>
      <c r="K36" s="42"/>
      <c r="L36" s="42"/>
      <c r="M36" s="51"/>
      <c r="O36" s="432" t="str">
        <f t="shared" si="4"/>
        <v/>
      </c>
      <c r="P36" s="432" t="str">
        <f t="shared" si="5"/>
        <v/>
      </c>
      <c r="Q36" s="432" t="str">
        <f t="shared" si="6"/>
        <v/>
      </c>
      <c r="R36" s="432" t="str">
        <f t="shared" si="7"/>
        <v/>
      </c>
      <c r="S36" s="432" t="str">
        <f t="shared" si="8"/>
        <v/>
      </c>
      <c r="U36" s="432" t="str">
        <f t="shared" si="9"/>
        <v/>
      </c>
      <c r="V36" s="432" t="str">
        <f t="shared" si="10"/>
        <v/>
      </c>
      <c r="W36" s="432" t="str">
        <f t="shared" si="11"/>
        <v/>
      </c>
      <c r="X36" s="432" t="str">
        <f t="shared" si="12"/>
        <v/>
      </c>
      <c r="Y36" s="432" t="str">
        <f t="shared" si="13"/>
        <v/>
      </c>
    </row>
  </sheetData>
  <sheetProtection algorithmName="SHA-512" hashValue="ALMiZlVsNhzSLDhUL4L66V6TgyyB9rRrwg5dqh7bxF6ja3QJ2z8C8C8MqfZbvi5ApvS+1it5xTB4ngz8lgY1HQ==" saltValue="ZIaAQcBWwEllgrR6aVBWzQ==" spinCount="100000" sheet="1" objects="1" scenarios="1" selectLockedCells="1"/>
  <mergeCells count="6">
    <mergeCell ref="A1:M1"/>
    <mergeCell ref="A2:C2"/>
    <mergeCell ref="A3:F3"/>
    <mergeCell ref="A4:A5"/>
    <mergeCell ref="B4:G4"/>
    <mergeCell ref="H4:M4"/>
  </mergeCells>
  <phoneticPr fontId="37" type="noConversion"/>
  <pageMargins left="0.25" right="0.25" top="0.75" bottom="0.75" header="0.3" footer="0.3"/>
  <pageSetup paperSize="9" scale="85" fitToHeight="0" orientation="portrait" horizontalDpi="300" verticalDpi="300" r:id="rId1"/>
  <headerFooter alignWithMargins="0">
    <oddHeader>&amp;R&amp;F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41"/>
  <sheetViews>
    <sheetView showGridLines="0" zoomScaleNormal="100" workbookViewId="0">
      <selection activeCell="L7" sqref="L7"/>
    </sheetView>
  </sheetViews>
  <sheetFormatPr defaultRowHeight="14.25" x14ac:dyDescent="0.15"/>
  <cols>
    <col min="2" max="2" width="29" customWidth="1"/>
    <col min="4" max="4" width="24" customWidth="1"/>
    <col min="13" max="13" width="10.109375" bestFit="1" customWidth="1"/>
  </cols>
  <sheetData>
    <row r="1" spans="1:13" ht="35.25" customHeight="1" x14ac:dyDescent="0.4">
      <c r="A1" s="659" t="s">
        <v>306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258"/>
    </row>
    <row r="2" spans="1:13" ht="27.75" customHeight="1" x14ac:dyDescent="0.4">
      <c r="A2" s="660" t="s">
        <v>308</v>
      </c>
      <c r="B2" s="660"/>
      <c r="C2" s="660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9.5" thickBot="1" x14ac:dyDescent="0.2">
      <c r="A3" s="541" t="s">
        <v>384</v>
      </c>
      <c r="B3" s="541"/>
      <c r="C3" s="541"/>
      <c r="D3" s="541"/>
      <c r="E3" s="541"/>
      <c r="F3" s="541"/>
      <c r="G3" s="11"/>
      <c r="H3" s="11"/>
      <c r="I3" s="11"/>
      <c r="J3" s="11"/>
      <c r="K3" s="11"/>
      <c r="L3" s="11"/>
    </row>
    <row r="4" spans="1:13" ht="27" customHeight="1" x14ac:dyDescent="0.15">
      <c r="A4" s="665" t="s">
        <v>224</v>
      </c>
      <c r="B4" s="661" t="s">
        <v>301</v>
      </c>
      <c r="C4" s="661"/>
      <c r="D4" s="667" t="s">
        <v>302</v>
      </c>
      <c r="E4" s="661" t="s">
        <v>95</v>
      </c>
      <c r="F4" s="661"/>
      <c r="G4" s="661"/>
      <c r="H4" s="661" t="s">
        <v>179</v>
      </c>
      <c r="I4" s="661"/>
      <c r="J4" s="661"/>
      <c r="K4" s="661" t="s">
        <v>303</v>
      </c>
      <c r="L4" s="663" t="s">
        <v>385</v>
      </c>
    </row>
    <row r="5" spans="1:13" ht="27" customHeight="1" thickBot="1" x14ac:dyDescent="0.2">
      <c r="A5" s="666"/>
      <c r="B5" s="317" t="s">
        <v>304</v>
      </c>
      <c r="C5" s="317" t="s">
        <v>305</v>
      </c>
      <c r="D5" s="668"/>
      <c r="E5" s="317" t="s">
        <v>97</v>
      </c>
      <c r="F5" s="317" t="s">
        <v>96</v>
      </c>
      <c r="G5" s="317" t="s">
        <v>278</v>
      </c>
      <c r="H5" s="317" t="s">
        <v>198</v>
      </c>
      <c r="I5" s="317" t="s">
        <v>199</v>
      </c>
      <c r="J5" s="317" t="s">
        <v>243</v>
      </c>
      <c r="K5" s="662"/>
      <c r="L5" s="664"/>
    </row>
    <row r="6" spans="1:13" ht="24" customHeight="1" thickTop="1" x14ac:dyDescent="0.15">
      <c r="A6" s="211" t="s">
        <v>243</v>
      </c>
      <c r="B6" s="212"/>
      <c r="C6" s="213">
        <f>COUNTA(C7:C19)</f>
        <v>0</v>
      </c>
      <c r="D6" s="213"/>
      <c r="E6" s="213"/>
      <c r="F6" s="214">
        <f>SUM(F7:F19)</f>
        <v>0</v>
      </c>
      <c r="G6" s="214">
        <f>SUM(G7:G19)</f>
        <v>0</v>
      </c>
      <c r="H6" s="214">
        <f>SUM(H7:H19)</f>
        <v>0</v>
      </c>
      <c r="I6" s="214">
        <f>SUM(I7:I19)</f>
        <v>0</v>
      </c>
      <c r="J6" s="214">
        <f>SUM(J7:J19)</f>
        <v>0</v>
      </c>
      <c r="K6" s="212"/>
      <c r="L6" s="215"/>
    </row>
    <row r="7" spans="1:13" ht="24" customHeight="1" x14ac:dyDescent="0.15">
      <c r="A7" s="483"/>
      <c r="B7" s="484"/>
      <c r="C7" s="481"/>
      <c r="D7" s="481"/>
      <c r="E7" s="485"/>
      <c r="F7" s="486"/>
      <c r="G7" s="486"/>
      <c r="H7" s="486"/>
      <c r="I7" s="486"/>
      <c r="J7" s="216">
        <f>SUM(H7:I7)</f>
        <v>0</v>
      </c>
      <c r="K7" s="481"/>
      <c r="L7" s="482"/>
    </row>
    <row r="8" spans="1:13" ht="24" customHeight="1" x14ac:dyDescent="0.15">
      <c r="A8" s="222"/>
      <c r="B8" s="217"/>
      <c r="C8" s="183"/>
      <c r="D8" s="183"/>
      <c r="E8" s="272"/>
      <c r="F8" s="184"/>
      <c r="G8" s="184"/>
      <c r="H8" s="184"/>
      <c r="I8" s="184"/>
      <c r="J8" s="216">
        <f>SUM(H8:I8)</f>
        <v>0</v>
      </c>
      <c r="K8" s="183"/>
      <c r="L8" s="218"/>
    </row>
    <row r="9" spans="1:13" ht="24" customHeight="1" x14ac:dyDescent="0.15">
      <c r="A9" s="222"/>
      <c r="B9" s="217"/>
      <c r="C9" s="183"/>
      <c r="D9" s="183"/>
      <c r="E9" s="272"/>
      <c r="F9" s="184"/>
      <c r="G9" s="184"/>
      <c r="H9" s="184"/>
      <c r="I9" s="184"/>
      <c r="J9" s="216">
        <f>SUM(H9:I9)</f>
        <v>0</v>
      </c>
      <c r="K9" s="183"/>
      <c r="L9" s="218"/>
    </row>
    <row r="10" spans="1:13" ht="24" customHeight="1" x14ac:dyDescent="0.15">
      <c r="A10" s="222"/>
      <c r="B10" s="217"/>
      <c r="C10" s="183"/>
      <c r="D10" s="183"/>
      <c r="E10" s="183"/>
      <c r="F10" s="184"/>
      <c r="G10" s="184"/>
      <c r="H10" s="184"/>
      <c r="I10" s="184"/>
      <c r="J10" s="216">
        <f t="shared" ref="J10:J19" si="0">SUM(H10:I10)</f>
        <v>0</v>
      </c>
      <c r="K10" s="272"/>
      <c r="L10" s="274"/>
    </row>
    <row r="11" spans="1:13" ht="24" customHeight="1" x14ac:dyDescent="0.15">
      <c r="A11" s="279"/>
      <c r="B11" s="217"/>
      <c r="C11" s="183"/>
      <c r="D11" s="183"/>
      <c r="E11" s="272"/>
      <c r="F11" s="184"/>
      <c r="G11" s="184"/>
      <c r="H11" s="271"/>
      <c r="I11" s="271"/>
      <c r="J11" s="216">
        <f t="shared" si="0"/>
        <v>0</v>
      </c>
      <c r="K11" s="272"/>
      <c r="L11" s="274"/>
    </row>
    <row r="12" spans="1:13" ht="24" customHeight="1" x14ac:dyDescent="0.15">
      <c r="A12" s="279"/>
      <c r="B12" s="217"/>
      <c r="C12" s="183"/>
      <c r="D12" s="272"/>
      <c r="E12" s="183"/>
      <c r="F12" s="184"/>
      <c r="G12" s="184"/>
      <c r="H12" s="184"/>
      <c r="I12" s="184"/>
      <c r="J12" s="216">
        <f t="shared" si="0"/>
        <v>0</v>
      </c>
      <c r="K12" s="183"/>
      <c r="L12" s="274"/>
      <c r="M12" s="273"/>
    </row>
    <row r="13" spans="1:13" ht="24" customHeight="1" x14ac:dyDescent="0.15">
      <c r="A13" s="279"/>
      <c r="B13" s="217"/>
      <c r="C13" s="275"/>
      <c r="D13" s="277"/>
      <c r="E13" s="183"/>
      <c r="F13" s="276"/>
      <c r="G13" s="276"/>
      <c r="H13" s="276"/>
      <c r="I13" s="276"/>
      <c r="J13" s="216">
        <f t="shared" si="0"/>
        <v>0</v>
      </c>
      <c r="K13" s="275"/>
      <c r="L13" s="274"/>
      <c r="M13" s="273"/>
    </row>
    <row r="14" spans="1:13" ht="24" customHeight="1" x14ac:dyDescent="0.15">
      <c r="A14" s="279"/>
      <c r="B14" s="217"/>
      <c r="C14" s="275"/>
      <c r="D14" s="277"/>
      <c r="E14" s="275"/>
      <c r="F14" s="276"/>
      <c r="G14" s="276"/>
      <c r="H14" s="276"/>
      <c r="I14" s="276"/>
      <c r="J14" s="216">
        <f t="shared" si="0"/>
        <v>0</v>
      </c>
      <c r="K14" s="275"/>
      <c r="L14" s="308"/>
      <c r="M14" s="273"/>
    </row>
    <row r="15" spans="1:13" ht="24" customHeight="1" x14ac:dyDescent="0.15">
      <c r="A15" s="279"/>
      <c r="B15" s="217"/>
      <c r="C15" s="275"/>
      <c r="D15" s="277"/>
      <c r="E15" s="275"/>
      <c r="F15" s="276"/>
      <c r="G15" s="276"/>
      <c r="H15" s="276"/>
      <c r="I15" s="276"/>
      <c r="J15" s="216">
        <f t="shared" si="0"/>
        <v>0</v>
      </c>
      <c r="K15" s="275"/>
      <c r="L15" s="308"/>
      <c r="M15" s="273"/>
    </row>
    <row r="16" spans="1:13" ht="24" customHeight="1" x14ac:dyDescent="0.15">
      <c r="A16" s="279"/>
      <c r="B16" s="217"/>
      <c r="C16" s="275"/>
      <c r="D16" s="277"/>
      <c r="E16" s="275"/>
      <c r="F16" s="276"/>
      <c r="G16" s="276"/>
      <c r="H16" s="276"/>
      <c r="I16" s="276"/>
      <c r="J16" s="216">
        <f t="shared" si="0"/>
        <v>0</v>
      </c>
      <c r="K16" s="277"/>
      <c r="L16" s="308"/>
      <c r="M16" s="322"/>
    </row>
    <row r="17" spans="1:13" ht="24" customHeight="1" x14ac:dyDescent="0.15">
      <c r="A17" s="279"/>
      <c r="B17" s="217"/>
      <c r="C17" s="275"/>
      <c r="D17" s="277"/>
      <c r="E17" s="275"/>
      <c r="F17" s="276"/>
      <c r="G17" s="276"/>
      <c r="H17" s="276"/>
      <c r="I17" s="276"/>
      <c r="J17" s="216">
        <f t="shared" si="0"/>
        <v>0</v>
      </c>
      <c r="K17" s="277"/>
      <c r="L17" s="308"/>
      <c r="M17" s="273"/>
    </row>
    <row r="18" spans="1:13" ht="24" customHeight="1" x14ac:dyDescent="0.15">
      <c r="A18" s="279"/>
      <c r="B18" s="217"/>
      <c r="C18" s="275"/>
      <c r="D18" s="277"/>
      <c r="E18" s="275"/>
      <c r="F18" s="276"/>
      <c r="G18" s="276"/>
      <c r="H18" s="276"/>
      <c r="I18" s="276"/>
      <c r="J18" s="216">
        <f t="shared" si="0"/>
        <v>0</v>
      </c>
      <c r="K18" s="277"/>
      <c r="L18" s="308"/>
      <c r="M18" s="322"/>
    </row>
    <row r="19" spans="1:13" ht="24" customHeight="1" thickBot="1" x14ac:dyDescent="0.2">
      <c r="A19" s="280"/>
      <c r="B19" s="255"/>
      <c r="C19" s="256"/>
      <c r="D19" s="278"/>
      <c r="E19" s="278"/>
      <c r="F19" s="316"/>
      <c r="G19" s="257"/>
      <c r="H19" s="257"/>
      <c r="I19" s="257"/>
      <c r="J19" s="294">
        <f t="shared" si="0"/>
        <v>0</v>
      </c>
      <c r="K19" s="278"/>
      <c r="L19" s="309"/>
      <c r="M19" s="273"/>
    </row>
    <row r="20" spans="1:13" ht="27" customHeight="1" x14ac:dyDescent="0.15">
      <c r="A20" s="15" t="s">
        <v>0</v>
      </c>
      <c r="B20" s="15"/>
      <c r="C20" s="15"/>
      <c r="D20" s="15"/>
      <c r="E20" s="15"/>
      <c r="F20" s="16"/>
      <c r="G20" s="16"/>
      <c r="H20" s="16"/>
      <c r="I20" s="16"/>
      <c r="J20" s="16"/>
      <c r="K20" s="11"/>
      <c r="L20" s="11"/>
    </row>
    <row r="21" spans="1:13" ht="27" customHeight="1" x14ac:dyDescent="0.15">
      <c r="A21" s="15" t="s">
        <v>1</v>
      </c>
      <c r="B21" s="15"/>
      <c r="C21" s="15"/>
      <c r="D21" s="15"/>
      <c r="E21" s="15"/>
      <c r="F21" s="15"/>
      <c r="G21" s="15"/>
      <c r="H21" s="15"/>
      <c r="I21" s="15"/>
      <c r="J21" s="15"/>
      <c r="K21" s="11"/>
      <c r="L21" s="11"/>
    </row>
    <row r="32" spans="1:13" hidden="1" x14ac:dyDescent="0.15"/>
    <row r="33" spans="1:1" hidden="1" x14ac:dyDescent="0.15"/>
    <row r="34" spans="1:1" hidden="1" x14ac:dyDescent="0.15"/>
    <row r="35" spans="1:1" hidden="1" x14ac:dyDescent="0.15">
      <c r="A35" s="273" t="s">
        <v>386</v>
      </c>
    </row>
    <row r="36" spans="1:1" hidden="1" x14ac:dyDescent="0.15">
      <c r="A36" s="273" t="s">
        <v>387</v>
      </c>
    </row>
    <row r="37" spans="1:1" hidden="1" x14ac:dyDescent="0.15">
      <c r="A37" s="273" t="s">
        <v>388</v>
      </c>
    </row>
    <row r="38" spans="1:1" hidden="1" x14ac:dyDescent="0.15">
      <c r="A38" s="273" t="s">
        <v>389</v>
      </c>
    </row>
    <row r="39" spans="1:1" hidden="1" x14ac:dyDescent="0.15"/>
    <row r="40" spans="1:1" hidden="1" x14ac:dyDescent="0.15"/>
    <row r="41" spans="1:1" hidden="1" x14ac:dyDescent="0.15"/>
  </sheetData>
  <sheetProtection algorithmName="SHA-512" hashValue="+aUW+IkQBi/45Tw6EemWh7LWMFo+SHFJpTRw08P/J8UIEI6XVQc6OXe0vEyqUNtzwEPmb6/g7h/hYkGSnBlt/g==" saltValue="f19JkPS8Jky+flJ5SsORZw==" spinCount="100000" sheet="1" objects="1" scenarios="1" selectLockedCells="1"/>
  <mergeCells count="10">
    <mergeCell ref="A2:C2"/>
    <mergeCell ref="A1:L1"/>
    <mergeCell ref="K4:K5"/>
    <mergeCell ref="L4:L5"/>
    <mergeCell ref="A4:A5"/>
    <mergeCell ref="B4:C4"/>
    <mergeCell ref="D4:D5"/>
    <mergeCell ref="E4:G4"/>
    <mergeCell ref="H4:J4"/>
    <mergeCell ref="A3:F3"/>
  </mergeCells>
  <phoneticPr fontId="37" type="noConversion"/>
  <dataValidations count="1">
    <dataValidation type="list" allowBlank="1" showInputMessage="1" showErrorMessage="1" error="&quot;비닐하우스&quot;, &quot;철재하우스&quot;, &quot;PVC&quot;, &quot;기타&quot;만 입력 가능" prompt="&quot;비닐하우스&quot;, &quot;철재하우스&quot;, &quot;PVC&quot;, &quot;기타&quot;만 입력 가능" sqref="E7:E19">
      <formula1>$A$35:$A$38</formula1>
    </dataValidation>
  </dataValidations>
  <pageMargins left="0.82677165354330717" right="0.51181102362204722" top="0.55118110236220474" bottom="0.35433070866141736" header="0.43307086614173229" footer="0.51181102362204722"/>
  <pageSetup paperSize="9" scale="53" orientation="portrait" r:id="rId1"/>
  <headerFooter alignWithMargins="0">
    <oddHeader>&amp;R&amp;F</oddHead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3"/>
  <sheetViews>
    <sheetView showGridLines="0" zoomScale="70" zoomScaleNormal="70" workbookViewId="0">
      <selection activeCell="A8" sqref="A8"/>
    </sheetView>
  </sheetViews>
  <sheetFormatPr defaultColWidth="9.109375" defaultRowHeight="14.25" x14ac:dyDescent="0.15"/>
  <cols>
    <col min="1" max="18" width="7.21875" style="1" customWidth="1"/>
    <col min="19" max="25" width="7.33203125" style="1" customWidth="1"/>
    <col min="26" max="26" width="2.21875" style="1" customWidth="1"/>
    <col min="27" max="33" width="7.33203125" style="1" customWidth="1"/>
    <col min="34" max="257" width="9.109375" style="1"/>
  </cols>
  <sheetData>
    <row r="1" spans="1:33" s="1" customFormat="1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324"/>
    </row>
    <row r="2" spans="1:33" ht="24.75" customHeight="1" x14ac:dyDescent="0.15">
      <c r="A2" s="549" t="s">
        <v>317</v>
      </c>
      <c r="B2" s="549"/>
      <c r="C2" s="549"/>
      <c r="D2" s="227"/>
    </row>
    <row r="3" spans="1:33" ht="24.75" customHeight="1" x14ac:dyDescent="0.15">
      <c r="A3" s="235" t="s">
        <v>334</v>
      </c>
      <c r="B3" s="226"/>
      <c r="C3" s="226"/>
      <c r="D3" s="227"/>
    </row>
    <row r="4" spans="1:33" s="1" customFormat="1" ht="30.75" customHeight="1" thickBot="1" x14ac:dyDescent="0.2">
      <c r="A4" s="595" t="s">
        <v>307</v>
      </c>
      <c r="B4" s="595"/>
      <c r="C4" s="595"/>
      <c r="D4" s="595"/>
      <c r="E4" s="595"/>
      <c r="F4" s="595"/>
      <c r="G4" s="595"/>
      <c r="I4" s="224"/>
    </row>
    <row r="5" spans="1:33" s="1" customFormat="1" ht="19.5" customHeight="1" x14ac:dyDescent="0.15">
      <c r="A5" s="552" t="s">
        <v>224</v>
      </c>
      <c r="B5" s="550" t="s">
        <v>21</v>
      </c>
      <c r="C5" s="550"/>
      <c r="D5" s="550"/>
      <c r="E5" s="550"/>
      <c r="F5" s="550"/>
      <c r="G5" s="550"/>
      <c r="H5" s="550"/>
      <c r="I5" s="551"/>
      <c r="J5" s="592" t="s">
        <v>182</v>
      </c>
      <c r="K5" s="593"/>
      <c r="L5" s="593"/>
      <c r="M5" s="593"/>
      <c r="N5" s="593"/>
      <c r="O5" s="593"/>
      <c r="P5" s="593"/>
      <c r="Q5" s="594"/>
      <c r="S5" s="432" t="s">
        <v>353</v>
      </c>
      <c r="T5" s="432"/>
      <c r="U5" s="432"/>
      <c r="V5" s="432"/>
      <c r="W5" s="432"/>
      <c r="X5" s="432"/>
      <c r="Y5" s="432"/>
      <c r="AA5" s="432" t="s">
        <v>353</v>
      </c>
      <c r="AB5" s="432"/>
      <c r="AC5" s="432"/>
      <c r="AD5" s="432"/>
      <c r="AE5" s="432"/>
      <c r="AF5" s="432"/>
      <c r="AG5" s="432"/>
    </row>
    <row r="6" spans="1:33" s="1" customFormat="1" ht="33" customHeight="1" thickBot="1" x14ac:dyDescent="0.2">
      <c r="A6" s="553"/>
      <c r="B6" s="327" t="s">
        <v>242</v>
      </c>
      <c r="C6" s="327" t="s">
        <v>196</v>
      </c>
      <c r="D6" s="327" t="s">
        <v>93</v>
      </c>
      <c r="E6" s="129" t="s">
        <v>83</v>
      </c>
      <c r="F6" s="129" t="s">
        <v>144</v>
      </c>
      <c r="G6" s="129" t="s">
        <v>142</v>
      </c>
      <c r="H6" s="129" t="s">
        <v>143</v>
      </c>
      <c r="I6" s="130" t="s">
        <v>123</v>
      </c>
      <c r="J6" s="329" t="s">
        <v>242</v>
      </c>
      <c r="K6" s="327" t="s">
        <v>196</v>
      </c>
      <c r="L6" s="327" t="s">
        <v>93</v>
      </c>
      <c r="M6" s="129" t="s">
        <v>83</v>
      </c>
      <c r="N6" s="129" t="s">
        <v>144</v>
      </c>
      <c r="O6" s="129" t="s">
        <v>142</v>
      </c>
      <c r="P6" s="129" t="s">
        <v>143</v>
      </c>
      <c r="Q6" s="130" t="s">
        <v>123</v>
      </c>
      <c r="S6" s="445" t="s">
        <v>196</v>
      </c>
      <c r="T6" s="446" t="s">
        <v>93</v>
      </c>
      <c r="U6" s="447" t="s">
        <v>83</v>
      </c>
      <c r="V6" s="447" t="s">
        <v>144</v>
      </c>
      <c r="W6" s="447" t="s">
        <v>142</v>
      </c>
      <c r="X6" s="447" t="s">
        <v>143</v>
      </c>
      <c r="Y6" s="447" t="s">
        <v>123</v>
      </c>
      <c r="AA6" s="445" t="s">
        <v>196</v>
      </c>
      <c r="AB6" s="446" t="s">
        <v>93</v>
      </c>
      <c r="AC6" s="447" t="s">
        <v>83</v>
      </c>
      <c r="AD6" s="447" t="s">
        <v>144</v>
      </c>
      <c r="AE6" s="447" t="s">
        <v>142</v>
      </c>
      <c r="AF6" s="447" t="s">
        <v>143</v>
      </c>
      <c r="AG6" s="447" t="s">
        <v>123</v>
      </c>
    </row>
    <row r="7" spans="1:33" s="1" customFormat="1" ht="21" customHeight="1" thickTop="1" x14ac:dyDescent="0.15">
      <c r="A7" s="61" t="s">
        <v>243</v>
      </c>
      <c r="B7" s="62">
        <f t="shared" ref="B7:B21" si="0">SUM(C7:I7)</f>
        <v>0</v>
      </c>
      <c r="C7" s="62">
        <f t="shared" ref="C7:I7" si="1">SUM(C8:C37)</f>
        <v>0</v>
      </c>
      <c r="D7" s="62">
        <f t="shared" si="1"/>
        <v>0</v>
      </c>
      <c r="E7" s="62">
        <f t="shared" si="1"/>
        <v>0</v>
      </c>
      <c r="F7" s="62">
        <f t="shared" si="1"/>
        <v>0</v>
      </c>
      <c r="G7" s="62">
        <f t="shared" si="1"/>
        <v>0</v>
      </c>
      <c r="H7" s="62">
        <f t="shared" si="1"/>
        <v>0</v>
      </c>
      <c r="I7" s="62">
        <f t="shared" si="1"/>
        <v>0</v>
      </c>
      <c r="J7" s="96">
        <f t="shared" ref="J7:J21" si="2">SUM(K7:Q7)</f>
        <v>0</v>
      </c>
      <c r="K7" s="62">
        <f t="shared" ref="K7:Q7" si="3">SUM(K8:K37)</f>
        <v>0</v>
      </c>
      <c r="L7" s="62">
        <f t="shared" si="3"/>
        <v>0</v>
      </c>
      <c r="M7" s="62">
        <f t="shared" si="3"/>
        <v>0</v>
      </c>
      <c r="N7" s="62">
        <f t="shared" si="3"/>
        <v>0</v>
      </c>
      <c r="O7" s="62">
        <f t="shared" si="3"/>
        <v>0</v>
      </c>
      <c r="P7" s="62">
        <f t="shared" si="3"/>
        <v>0</v>
      </c>
      <c r="Q7" s="63">
        <f t="shared" si="3"/>
        <v>0</v>
      </c>
      <c r="S7" s="432" t="str">
        <f>IF((C7*1)&lt;=K7,"","오류")</f>
        <v/>
      </c>
      <c r="T7" s="432" t="str">
        <f>IF((D7*10)&lt;=L7,"","오류")</f>
        <v/>
      </c>
      <c r="U7" s="432" t="str">
        <f>IF((E7*50)&lt;=M7,"","오류")</f>
        <v/>
      </c>
      <c r="V7" s="432" t="str">
        <f>IF((F7*100)&lt;=N7,"","오류")</f>
        <v/>
      </c>
      <c r="W7" s="432" t="str">
        <f>IF((G7*200)&lt;=O7,"","오류")</f>
        <v/>
      </c>
      <c r="X7" s="432" t="str">
        <f>IF((H7*300)&lt;=P7,"","오류")</f>
        <v/>
      </c>
      <c r="Y7" s="432" t="str">
        <f>IF((I7*500)&lt;=Q7,"","오류")</f>
        <v/>
      </c>
      <c r="AA7" s="432" t="str">
        <f>IF((C7*9)&gt;=K7,"","오류")</f>
        <v/>
      </c>
      <c r="AB7" s="432" t="str">
        <f>IF((D7*49)&gt;=L7,"","오류")</f>
        <v/>
      </c>
      <c r="AC7" s="432" t="str">
        <f>IF((E7*99)&gt;=M7,"","오류")</f>
        <v/>
      </c>
      <c r="AD7" s="432" t="str">
        <f>IF((F7*199)&gt;=N7,"","오류")</f>
        <v/>
      </c>
      <c r="AE7" s="432" t="str">
        <f>IF((G7*299)&gt;=O7,"","오류")</f>
        <v/>
      </c>
      <c r="AF7" s="432" t="str">
        <f>IF((H7*499)&gt;=P7,"","오류")</f>
        <v/>
      </c>
      <c r="AG7" s="432" t="str">
        <f>IF((I7*20000000)&gt;=Q7,"","오류")</f>
        <v/>
      </c>
    </row>
    <row r="8" spans="1:33" s="1" customFormat="1" ht="21" customHeight="1" x14ac:dyDescent="0.15">
      <c r="A8" s="64" t="s">
        <v>395</v>
      </c>
      <c r="B8" s="65">
        <f t="shared" si="0"/>
        <v>0</v>
      </c>
      <c r="C8" s="312">
        <v>0</v>
      </c>
      <c r="D8" s="312">
        <v>0</v>
      </c>
      <c r="E8" s="312">
        <v>0</v>
      </c>
      <c r="F8" s="312">
        <v>0</v>
      </c>
      <c r="G8" s="312">
        <v>0</v>
      </c>
      <c r="H8" s="312">
        <v>0</v>
      </c>
      <c r="I8" s="314">
        <v>0</v>
      </c>
      <c r="J8" s="99">
        <f t="shared" si="2"/>
        <v>0</v>
      </c>
      <c r="K8" s="312">
        <v>0</v>
      </c>
      <c r="L8" s="312">
        <v>0</v>
      </c>
      <c r="M8" s="312">
        <v>0</v>
      </c>
      <c r="N8" s="312">
        <v>0</v>
      </c>
      <c r="O8" s="312">
        <v>0</v>
      </c>
      <c r="P8" s="312">
        <v>0</v>
      </c>
      <c r="Q8" s="314">
        <v>0</v>
      </c>
      <c r="S8" s="432" t="str">
        <f t="shared" ref="S8:S21" si="4">IF((C8*1)&lt;=K8,"","오류")</f>
        <v/>
      </c>
      <c r="T8" s="432" t="str">
        <f t="shared" ref="T8:T21" si="5">IF((D8*10)&lt;=L8,"","오류")</f>
        <v/>
      </c>
      <c r="U8" s="432" t="str">
        <f t="shared" ref="U8:U21" si="6">IF((E8*50)&lt;=M8,"","오류")</f>
        <v/>
      </c>
      <c r="V8" s="432" t="str">
        <f t="shared" ref="V8:V21" si="7">IF((F8*100)&lt;=N8,"","오류")</f>
        <v/>
      </c>
      <c r="W8" s="432" t="str">
        <f t="shared" ref="W8:W21" si="8">IF((G8*200)&lt;=O8,"","오류")</f>
        <v/>
      </c>
      <c r="X8" s="432" t="str">
        <f t="shared" ref="X8:X21" si="9">IF((H8*300)&lt;=P8,"","오류")</f>
        <v/>
      </c>
      <c r="Y8" s="432" t="str">
        <f t="shared" ref="Y8:Y21" si="10">IF((I8*500)&lt;=Q8,"","오류")</f>
        <v/>
      </c>
      <c r="AA8" s="432" t="str">
        <f t="shared" ref="AA8:AA21" si="11">IF((C8*9)&gt;=K8,"","오류")</f>
        <v/>
      </c>
      <c r="AB8" s="432" t="str">
        <f t="shared" ref="AB8:AB21" si="12">IF((D8*49)&gt;=L8,"","오류")</f>
        <v/>
      </c>
      <c r="AC8" s="432" t="str">
        <f t="shared" ref="AC8:AC21" si="13">IF((E8*99)&gt;=M8,"","오류")</f>
        <v/>
      </c>
      <c r="AD8" s="432" t="str">
        <f t="shared" ref="AD8:AD21" si="14">IF((F8*199)&gt;=N8,"","오류")</f>
        <v/>
      </c>
      <c r="AE8" s="432" t="str">
        <f t="shared" ref="AE8:AE21" si="15">IF((G8*299)&gt;=O8,"","오류")</f>
        <v/>
      </c>
      <c r="AF8" s="432" t="str">
        <f t="shared" ref="AF8:AF21" si="16">IF((H8*499)&gt;=P8,"","오류")</f>
        <v/>
      </c>
      <c r="AG8" s="432" t="str">
        <f t="shared" ref="AG8:AG21" si="17">IF((I8*20000000)&gt;=Q8,"","오류")</f>
        <v/>
      </c>
    </row>
    <row r="9" spans="1:33" s="1" customFormat="1" ht="21" customHeight="1" x14ac:dyDescent="0.15">
      <c r="A9" s="64" t="s">
        <v>396</v>
      </c>
      <c r="B9" s="65">
        <f t="shared" si="0"/>
        <v>0</v>
      </c>
      <c r="C9" s="313">
        <v>0</v>
      </c>
      <c r="D9" s="313">
        <v>0</v>
      </c>
      <c r="E9" s="313">
        <v>0</v>
      </c>
      <c r="F9" s="313">
        <v>0</v>
      </c>
      <c r="G9" s="313">
        <v>0</v>
      </c>
      <c r="H9" s="313">
        <v>0</v>
      </c>
      <c r="I9" s="54">
        <v>0</v>
      </c>
      <c r="J9" s="99">
        <f t="shared" si="2"/>
        <v>0</v>
      </c>
      <c r="K9" s="313">
        <v>0</v>
      </c>
      <c r="L9" s="313">
        <v>0</v>
      </c>
      <c r="M9" s="313">
        <v>0</v>
      </c>
      <c r="N9" s="313">
        <v>0</v>
      </c>
      <c r="O9" s="313">
        <v>0</v>
      </c>
      <c r="P9" s="313">
        <v>0</v>
      </c>
      <c r="Q9" s="54">
        <v>0</v>
      </c>
      <c r="S9" s="432" t="str">
        <f t="shared" si="4"/>
        <v/>
      </c>
      <c r="T9" s="432" t="str">
        <f t="shared" si="5"/>
        <v/>
      </c>
      <c r="U9" s="432" t="str">
        <f t="shared" si="6"/>
        <v/>
      </c>
      <c r="V9" s="432" t="str">
        <f t="shared" si="7"/>
        <v/>
      </c>
      <c r="W9" s="432" t="str">
        <f t="shared" si="8"/>
        <v/>
      </c>
      <c r="X9" s="432" t="str">
        <f t="shared" si="9"/>
        <v/>
      </c>
      <c r="Y9" s="432" t="str">
        <f t="shared" si="10"/>
        <v/>
      </c>
      <c r="AA9" s="432" t="str">
        <f t="shared" si="11"/>
        <v/>
      </c>
      <c r="AB9" s="432" t="str">
        <f t="shared" si="12"/>
        <v/>
      </c>
      <c r="AC9" s="432" t="str">
        <f t="shared" si="13"/>
        <v/>
      </c>
      <c r="AD9" s="432" t="str">
        <f t="shared" si="14"/>
        <v/>
      </c>
      <c r="AE9" s="432" t="str">
        <f t="shared" si="15"/>
        <v/>
      </c>
      <c r="AF9" s="432" t="str">
        <f t="shared" si="16"/>
        <v/>
      </c>
      <c r="AG9" s="432" t="str">
        <f t="shared" si="17"/>
        <v/>
      </c>
    </row>
    <row r="10" spans="1:33" s="1" customFormat="1" ht="21" customHeight="1" x14ac:dyDescent="0.15">
      <c r="A10" s="64" t="s">
        <v>397</v>
      </c>
      <c r="B10" s="65">
        <f t="shared" si="0"/>
        <v>0</v>
      </c>
      <c r="C10" s="313">
        <v>0</v>
      </c>
      <c r="D10" s="313">
        <v>0</v>
      </c>
      <c r="E10" s="313">
        <v>0</v>
      </c>
      <c r="F10" s="313">
        <v>0</v>
      </c>
      <c r="G10" s="313">
        <v>0</v>
      </c>
      <c r="H10" s="313">
        <v>0</v>
      </c>
      <c r="I10" s="54">
        <v>0</v>
      </c>
      <c r="J10" s="99">
        <f t="shared" si="2"/>
        <v>0</v>
      </c>
      <c r="K10" s="313">
        <v>0</v>
      </c>
      <c r="L10" s="313">
        <v>0</v>
      </c>
      <c r="M10" s="313">
        <v>0</v>
      </c>
      <c r="N10" s="313">
        <v>0</v>
      </c>
      <c r="O10" s="313">
        <v>0</v>
      </c>
      <c r="P10" s="313">
        <v>0</v>
      </c>
      <c r="Q10" s="54">
        <v>0</v>
      </c>
      <c r="S10" s="432" t="str">
        <f t="shared" si="4"/>
        <v/>
      </c>
      <c r="T10" s="432" t="str">
        <f t="shared" si="5"/>
        <v/>
      </c>
      <c r="U10" s="432" t="str">
        <f t="shared" si="6"/>
        <v/>
      </c>
      <c r="V10" s="432" t="str">
        <f t="shared" si="7"/>
        <v/>
      </c>
      <c r="W10" s="432" t="str">
        <f t="shared" si="8"/>
        <v/>
      </c>
      <c r="X10" s="432" t="str">
        <f t="shared" si="9"/>
        <v/>
      </c>
      <c r="Y10" s="432" t="str">
        <f t="shared" si="10"/>
        <v/>
      </c>
      <c r="AA10" s="432" t="str">
        <f t="shared" si="11"/>
        <v/>
      </c>
      <c r="AB10" s="432" t="str">
        <f t="shared" si="12"/>
        <v/>
      </c>
      <c r="AC10" s="432" t="str">
        <f t="shared" si="13"/>
        <v/>
      </c>
      <c r="AD10" s="432" t="str">
        <f t="shared" si="14"/>
        <v/>
      </c>
      <c r="AE10" s="432" t="str">
        <f t="shared" si="15"/>
        <v/>
      </c>
      <c r="AF10" s="432" t="str">
        <f t="shared" si="16"/>
        <v/>
      </c>
      <c r="AG10" s="432" t="str">
        <f t="shared" si="17"/>
        <v/>
      </c>
    </row>
    <row r="11" spans="1:33" s="1" customFormat="1" ht="21" customHeight="1" x14ac:dyDescent="0.15">
      <c r="A11" s="64" t="s">
        <v>398</v>
      </c>
      <c r="B11" s="65">
        <f t="shared" si="0"/>
        <v>0</v>
      </c>
      <c r="C11" s="313">
        <v>0</v>
      </c>
      <c r="D11" s="313">
        <v>0</v>
      </c>
      <c r="E11" s="313">
        <v>0</v>
      </c>
      <c r="F11" s="313">
        <v>0</v>
      </c>
      <c r="G11" s="313">
        <v>0</v>
      </c>
      <c r="H11" s="313">
        <v>0</v>
      </c>
      <c r="I11" s="54">
        <v>0</v>
      </c>
      <c r="J11" s="99">
        <f t="shared" si="2"/>
        <v>0</v>
      </c>
      <c r="K11" s="313">
        <v>0</v>
      </c>
      <c r="L11" s="313">
        <v>0</v>
      </c>
      <c r="M11" s="313">
        <v>0</v>
      </c>
      <c r="N11" s="313">
        <v>0</v>
      </c>
      <c r="O11" s="313">
        <v>0</v>
      </c>
      <c r="P11" s="313">
        <v>0</v>
      </c>
      <c r="Q11" s="54">
        <v>0</v>
      </c>
      <c r="S11" s="432" t="str">
        <f t="shared" si="4"/>
        <v/>
      </c>
      <c r="T11" s="432" t="str">
        <f t="shared" si="5"/>
        <v/>
      </c>
      <c r="U11" s="432" t="str">
        <f t="shared" si="6"/>
        <v/>
      </c>
      <c r="V11" s="432" t="str">
        <f t="shared" si="7"/>
        <v/>
      </c>
      <c r="W11" s="432" t="str">
        <f t="shared" si="8"/>
        <v/>
      </c>
      <c r="X11" s="432" t="str">
        <f t="shared" si="9"/>
        <v/>
      </c>
      <c r="Y11" s="432" t="str">
        <f t="shared" si="10"/>
        <v/>
      </c>
      <c r="AA11" s="432" t="str">
        <f t="shared" si="11"/>
        <v/>
      </c>
      <c r="AB11" s="432" t="str">
        <f t="shared" si="12"/>
        <v/>
      </c>
      <c r="AC11" s="432" t="str">
        <f t="shared" si="13"/>
        <v/>
      </c>
      <c r="AD11" s="432" t="str">
        <f t="shared" si="14"/>
        <v/>
      </c>
      <c r="AE11" s="432" t="str">
        <f t="shared" si="15"/>
        <v/>
      </c>
      <c r="AF11" s="432" t="str">
        <f t="shared" si="16"/>
        <v/>
      </c>
      <c r="AG11" s="432" t="str">
        <f t="shared" si="17"/>
        <v/>
      </c>
    </row>
    <row r="12" spans="1:33" s="1" customFormat="1" ht="21" customHeight="1" x14ac:dyDescent="0.15">
      <c r="A12" s="64" t="s">
        <v>399</v>
      </c>
      <c r="B12" s="65">
        <f t="shared" si="0"/>
        <v>0</v>
      </c>
      <c r="C12" s="313">
        <v>0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54">
        <v>0</v>
      </c>
      <c r="J12" s="99">
        <f t="shared" si="2"/>
        <v>0</v>
      </c>
      <c r="K12" s="313">
        <v>0</v>
      </c>
      <c r="L12" s="313">
        <v>0</v>
      </c>
      <c r="M12" s="313">
        <v>0</v>
      </c>
      <c r="N12" s="313">
        <v>0</v>
      </c>
      <c r="O12" s="313">
        <v>0</v>
      </c>
      <c r="P12" s="313">
        <v>0</v>
      </c>
      <c r="Q12" s="54">
        <v>0</v>
      </c>
      <c r="S12" s="432" t="str">
        <f t="shared" si="4"/>
        <v/>
      </c>
      <c r="T12" s="432" t="str">
        <f t="shared" si="5"/>
        <v/>
      </c>
      <c r="U12" s="432" t="str">
        <f t="shared" si="6"/>
        <v/>
      </c>
      <c r="V12" s="432" t="str">
        <f t="shared" si="7"/>
        <v/>
      </c>
      <c r="W12" s="432" t="str">
        <f t="shared" si="8"/>
        <v/>
      </c>
      <c r="X12" s="432" t="str">
        <f t="shared" si="9"/>
        <v/>
      </c>
      <c r="Y12" s="432" t="str">
        <f t="shared" si="10"/>
        <v/>
      </c>
      <c r="AA12" s="432" t="str">
        <f t="shared" si="11"/>
        <v/>
      </c>
      <c r="AB12" s="432" t="str">
        <f t="shared" si="12"/>
        <v/>
      </c>
      <c r="AC12" s="432" t="str">
        <f t="shared" si="13"/>
        <v/>
      </c>
      <c r="AD12" s="432" t="str">
        <f t="shared" si="14"/>
        <v/>
      </c>
      <c r="AE12" s="432" t="str">
        <f t="shared" si="15"/>
        <v/>
      </c>
      <c r="AF12" s="432" t="str">
        <f t="shared" si="16"/>
        <v/>
      </c>
      <c r="AG12" s="432" t="str">
        <f t="shared" si="17"/>
        <v/>
      </c>
    </row>
    <row r="13" spans="1:33" s="1" customFormat="1" ht="21" customHeight="1" x14ac:dyDescent="0.15">
      <c r="A13" s="64" t="s">
        <v>400</v>
      </c>
      <c r="B13" s="65">
        <f t="shared" si="0"/>
        <v>0</v>
      </c>
      <c r="C13" s="313">
        <v>0</v>
      </c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54">
        <v>0</v>
      </c>
      <c r="J13" s="99">
        <f t="shared" si="2"/>
        <v>0</v>
      </c>
      <c r="K13" s="313">
        <v>0</v>
      </c>
      <c r="L13" s="313">
        <v>0</v>
      </c>
      <c r="M13" s="313">
        <v>0</v>
      </c>
      <c r="N13" s="313">
        <v>0</v>
      </c>
      <c r="O13" s="313">
        <v>0</v>
      </c>
      <c r="P13" s="313">
        <v>0</v>
      </c>
      <c r="Q13" s="54">
        <v>0</v>
      </c>
      <c r="S13" s="432" t="str">
        <f t="shared" si="4"/>
        <v/>
      </c>
      <c r="T13" s="432" t="str">
        <f t="shared" si="5"/>
        <v/>
      </c>
      <c r="U13" s="432" t="str">
        <f t="shared" si="6"/>
        <v/>
      </c>
      <c r="V13" s="432" t="str">
        <f t="shared" si="7"/>
        <v/>
      </c>
      <c r="W13" s="432" t="str">
        <f t="shared" si="8"/>
        <v/>
      </c>
      <c r="X13" s="432" t="str">
        <f t="shared" si="9"/>
        <v/>
      </c>
      <c r="Y13" s="432" t="str">
        <f t="shared" si="10"/>
        <v/>
      </c>
      <c r="AA13" s="432" t="str">
        <f t="shared" si="11"/>
        <v/>
      </c>
      <c r="AB13" s="432" t="str">
        <f t="shared" si="12"/>
        <v/>
      </c>
      <c r="AC13" s="432" t="str">
        <f t="shared" si="13"/>
        <v/>
      </c>
      <c r="AD13" s="432" t="str">
        <f t="shared" si="14"/>
        <v/>
      </c>
      <c r="AE13" s="432" t="str">
        <f t="shared" si="15"/>
        <v/>
      </c>
      <c r="AF13" s="432" t="str">
        <f t="shared" si="16"/>
        <v/>
      </c>
      <c r="AG13" s="432" t="str">
        <f t="shared" si="17"/>
        <v/>
      </c>
    </row>
    <row r="14" spans="1:33" s="1" customFormat="1" ht="21" customHeight="1" x14ac:dyDescent="0.15">
      <c r="A14" s="64" t="s">
        <v>401</v>
      </c>
      <c r="B14" s="65">
        <f t="shared" si="0"/>
        <v>0</v>
      </c>
      <c r="C14" s="313">
        <v>0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54">
        <v>0</v>
      </c>
      <c r="J14" s="99">
        <f t="shared" si="2"/>
        <v>0</v>
      </c>
      <c r="K14" s="313">
        <v>0</v>
      </c>
      <c r="L14" s="313">
        <v>0</v>
      </c>
      <c r="M14" s="313">
        <v>0</v>
      </c>
      <c r="N14" s="313">
        <v>0</v>
      </c>
      <c r="O14" s="313">
        <v>0</v>
      </c>
      <c r="P14" s="313">
        <v>0</v>
      </c>
      <c r="Q14" s="54">
        <v>0</v>
      </c>
      <c r="S14" s="432" t="str">
        <f t="shared" si="4"/>
        <v/>
      </c>
      <c r="T14" s="432" t="str">
        <f t="shared" si="5"/>
        <v/>
      </c>
      <c r="U14" s="432" t="str">
        <f t="shared" si="6"/>
        <v/>
      </c>
      <c r="V14" s="432" t="str">
        <f t="shared" si="7"/>
        <v/>
      </c>
      <c r="W14" s="432" t="str">
        <f t="shared" si="8"/>
        <v/>
      </c>
      <c r="X14" s="432" t="str">
        <f t="shared" si="9"/>
        <v/>
      </c>
      <c r="Y14" s="432" t="str">
        <f t="shared" si="10"/>
        <v/>
      </c>
      <c r="AA14" s="432" t="str">
        <f t="shared" si="11"/>
        <v/>
      </c>
      <c r="AB14" s="432" t="str">
        <f t="shared" si="12"/>
        <v/>
      </c>
      <c r="AC14" s="432" t="str">
        <f t="shared" si="13"/>
        <v/>
      </c>
      <c r="AD14" s="432" t="str">
        <f t="shared" si="14"/>
        <v/>
      </c>
      <c r="AE14" s="432" t="str">
        <f t="shared" si="15"/>
        <v/>
      </c>
      <c r="AF14" s="432" t="str">
        <f t="shared" si="16"/>
        <v/>
      </c>
      <c r="AG14" s="432" t="str">
        <f t="shared" si="17"/>
        <v/>
      </c>
    </row>
    <row r="15" spans="1:33" s="1" customFormat="1" ht="21" customHeight="1" x14ac:dyDescent="0.15">
      <c r="A15" s="64" t="s">
        <v>402</v>
      </c>
      <c r="B15" s="65">
        <f t="shared" si="0"/>
        <v>0</v>
      </c>
      <c r="C15" s="313">
        <v>0</v>
      </c>
      <c r="D15" s="313">
        <v>0</v>
      </c>
      <c r="E15" s="313">
        <v>0</v>
      </c>
      <c r="F15" s="313">
        <v>0</v>
      </c>
      <c r="G15" s="313">
        <v>0</v>
      </c>
      <c r="H15" s="313">
        <v>0</v>
      </c>
      <c r="I15" s="54">
        <v>0</v>
      </c>
      <c r="J15" s="99">
        <f t="shared" si="2"/>
        <v>0</v>
      </c>
      <c r="K15" s="313">
        <v>0</v>
      </c>
      <c r="L15" s="313">
        <v>0</v>
      </c>
      <c r="M15" s="313">
        <v>0</v>
      </c>
      <c r="N15" s="313">
        <v>0</v>
      </c>
      <c r="O15" s="313">
        <v>0</v>
      </c>
      <c r="P15" s="313">
        <v>0</v>
      </c>
      <c r="Q15" s="54">
        <v>0</v>
      </c>
      <c r="S15" s="432" t="str">
        <f t="shared" si="4"/>
        <v/>
      </c>
      <c r="T15" s="432" t="str">
        <f t="shared" si="5"/>
        <v/>
      </c>
      <c r="U15" s="432" t="str">
        <f t="shared" si="6"/>
        <v/>
      </c>
      <c r="V15" s="432" t="str">
        <f t="shared" si="7"/>
        <v/>
      </c>
      <c r="W15" s="432" t="str">
        <f t="shared" si="8"/>
        <v/>
      </c>
      <c r="X15" s="432" t="str">
        <f t="shared" si="9"/>
        <v/>
      </c>
      <c r="Y15" s="432" t="str">
        <f t="shared" si="10"/>
        <v/>
      </c>
      <c r="AA15" s="432" t="str">
        <f t="shared" si="11"/>
        <v/>
      </c>
      <c r="AB15" s="432" t="str">
        <f t="shared" si="12"/>
        <v/>
      </c>
      <c r="AC15" s="432" t="str">
        <f t="shared" si="13"/>
        <v/>
      </c>
      <c r="AD15" s="432" t="str">
        <f t="shared" si="14"/>
        <v/>
      </c>
      <c r="AE15" s="432" t="str">
        <f t="shared" si="15"/>
        <v/>
      </c>
      <c r="AF15" s="432" t="str">
        <f t="shared" si="16"/>
        <v/>
      </c>
      <c r="AG15" s="432" t="str">
        <f t="shared" si="17"/>
        <v/>
      </c>
    </row>
    <row r="16" spans="1:33" s="1" customFormat="1" ht="21" customHeight="1" x14ac:dyDescent="0.15">
      <c r="A16" s="64" t="s">
        <v>403</v>
      </c>
      <c r="B16" s="65">
        <f t="shared" si="0"/>
        <v>0</v>
      </c>
      <c r="C16" s="313">
        <v>0</v>
      </c>
      <c r="D16" s="313">
        <v>0</v>
      </c>
      <c r="E16" s="313">
        <v>0</v>
      </c>
      <c r="F16" s="313">
        <v>0</v>
      </c>
      <c r="G16" s="313">
        <v>0</v>
      </c>
      <c r="H16" s="313">
        <v>0</v>
      </c>
      <c r="I16" s="54">
        <v>0</v>
      </c>
      <c r="J16" s="99">
        <f t="shared" si="2"/>
        <v>0</v>
      </c>
      <c r="K16" s="313">
        <v>0</v>
      </c>
      <c r="L16" s="313">
        <v>0</v>
      </c>
      <c r="M16" s="313">
        <v>0</v>
      </c>
      <c r="N16" s="313">
        <v>0</v>
      </c>
      <c r="O16" s="313">
        <v>0</v>
      </c>
      <c r="P16" s="313">
        <v>0</v>
      </c>
      <c r="Q16" s="54">
        <v>0</v>
      </c>
      <c r="S16" s="432" t="str">
        <f t="shared" si="4"/>
        <v/>
      </c>
      <c r="T16" s="432" t="str">
        <f t="shared" si="5"/>
        <v/>
      </c>
      <c r="U16" s="432" t="str">
        <f t="shared" si="6"/>
        <v/>
      </c>
      <c r="V16" s="432" t="str">
        <f t="shared" si="7"/>
        <v/>
      </c>
      <c r="W16" s="432" t="str">
        <f t="shared" si="8"/>
        <v/>
      </c>
      <c r="X16" s="432" t="str">
        <f t="shared" si="9"/>
        <v/>
      </c>
      <c r="Y16" s="432" t="str">
        <f t="shared" si="10"/>
        <v/>
      </c>
      <c r="AA16" s="432" t="str">
        <f t="shared" si="11"/>
        <v/>
      </c>
      <c r="AB16" s="432" t="str">
        <f t="shared" si="12"/>
        <v/>
      </c>
      <c r="AC16" s="432" t="str">
        <f t="shared" si="13"/>
        <v/>
      </c>
      <c r="AD16" s="432" t="str">
        <f t="shared" si="14"/>
        <v/>
      </c>
      <c r="AE16" s="432" t="str">
        <f t="shared" si="15"/>
        <v/>
      </c>
      <c r="AF16" s="432" t="str">
        <f t="shared" si="16"/>
        <v/>
      </c>
      <c r="AG16" s="432" t="str">
        <f t="shared" si="17"/>
        <v/>
      </c>
    </row>
    <row r="17" spans="1:33" s="1" customFormat="1" ht="21" customHeight="1" x14ac:dyDescent="0.15">
      <c r="A17" s="64" t="s">
        <v>404</v>
      </c>
      <c r="B17" s="65">
        <f t="shared" si="0"/>
        <v>0</v>
      </c>
      <c r="C17" s="313">
        <v>0</v>
      </c>
      <c r="D17" s="313">
        <v>0</v>
      </c>
      <c r="E17" s="313">
        <v>0</v>
      </c>
      <c r="F17" s="313">
        <v>0</v>
      </c>
      <c r="G17" s="313">
        <v>0</v>
      </c>
      <c r="H17" s="313">
        <v>0</v>
      </c>
      <c r="I17" s="54">
        <v>0</v>
      </c>
      <c r="J17" s="99">
        <f t="shared" si="2"/>
        <v>0</v>
      </c>
      <c r="K17" s="313">
        <v>0</v>
      </c>
      <c r="L17" s="313">
        <v>0</v>
      </c>
      <c r="M17" s="313">
        <v>0</v>
      </c>
      <c r="N17" s="313">
        <v>0</v>
      </c>
      <c r="O17" s="313">
        <v>0</v>
      </c>
      <c r="P17" s="313">
        <v>0</v>
      </c>
      <c r="Q17" s="54">
        <v>0</v>
      </c>
      <c r="S17" s="432" t="str">
        <f t="shared" si="4"/>
        <v/>
      </c>
      <c r="T17" s="432" t="str">
        <f t="shared" si="5"/>
        <v/>
      </c>
      <c r="U17" s="432" t="str">
        <f t="shared" si="6"/>
        <v/>
      </c>
      <c r="V17" s="432" t="str">
        <f t="shared" si="7"/>
        <v/>
      </c>
      <c r="W17" s="432" t="str">
        <f t="shared" si="8"/>
        <v/>
      </c>
      <c r="X17" s="432" t="str">
        <f t="shared" si="9"/>
        <v/>
      </c>
      <c r="Y17" s="432" t="str">
        <f t="shared" si="10"/>
        <v/>
      </c>
      <c r="AA17" s="432" t="str">
        <f t="shared" si="11"/>
        <v/>
      </c>
      <c r="AB17" s="432" t="str">
        <f t="shared" si="12"/>
        <v/>
      </c>
      <c r="AC17" s="432" t="str">
        <f t="shared" si="13"/>
        <v/>
      </c>
      <c r="AD17" s="432" t="str">
        <f t="shared" si="14"/>
        <v/>
      </c>
      <c r="AE17" s="432" t="str">
        <f t="shared" si="15"/>
        <v/>
      </c>
      <c r="AF17" s="432" t="str">
        <f t="shared" si="16"/>
        <v/>
      </c>
      <c r="AG17" s="432" t="str">
        <f t="shared" si="17"/>
        <v/>
      </c>
    </row>
    <row r="18" spans="1:33" s="1" customFormat="1" ht="21" customHeight="1" x14ac:dyDescent="0.15">
      <c r="A18" s="64" t="s">
        <v>405</v>
      </c>
      <c r="B18" s="65">
        <f t="shared" si="0"/>
        <v>0</v>
      </c>
      <c r="C18" s="313">
        <v>0</v>
      </c>
      <c r="D18" s="313">
        <v>0</v>
      </c>
      <c r="E18" s="313">
        <v>0</v>
      </c>
      <c r="F18" s="313">
        <v>0</v>
      </c>
      <c r="G18" s="313">
        <v>0</v>
      </c>
      <c r="H18" s="313">
        <v>0</v>
      </c>
      <c r="I18" s="54">
        <v>0</v>
      </c>
      <c r="J18" s="99">
        <f t="shared" si="2"/>
        <v>0</v>
      </c>
      <c r="K18" s="313">
        <v>0</v>
      </c>
      <c r="L18" s="313">
        <v>0</v>
      </c>
      <c r="M18" s="313">
        <v>0</v>
      </c>
      <c r="N18" s="313">
        <v>0</v>
      </c>
      <c r="O18" s="313">
        <v>0</v>
      </c>
      <c r="P18" s="313">
        <v>0</v>
      </c>
      <c r="Q18" s="54">
        <v>0</v>
      </c>
      <c r="S18" s="432" t="str">
        <f t="shared" si="4"/>
        <v/>
      </c>
      <c r="T18" s="432" t="str">
        <f t="shared" si="5"/>
        <v/>
      </c>
      <c r="U18" s="432" t="str">
        <f t="shared" si="6"/>
        <v/>
      </c>
      <c r="V18" s="432" t="str">
        <f t="shared" si="7"/>
        <v/>
      </c>
      <c r="W18" s="432" t="str">
        <f t="shared" si="8"/>
        <v/>
      </c>
      <c r="X18" s="432" t="str">
        <f t="shared" si="9"/>
        <v/>
      </c>
      <c r="Y18" s="432" t="str">
        <f t="shared" si="10"/>
        <v/>
      </c>
      <c r="AA18" s="432" t="str">
        <f t="shared" si="11"/>
        <v/>
      </c>
      <c r="AB18" s="432" t="str">
        <f t="shared" si="12"/>
        <v/>
      </c>
      <c r="AC18" s="432" t="str">
        <f t="shared" si="13"/>
        <v/>
      </c>
      <c r="AD18" s="432" t="str">
        <f t="shared" si="14"/>
        <v/>
      </c>
      <c r="AE18" s="432" t="str">
        <f t="shared" si="15"/>
        <v/>
      </c>
      <c r="AF18" s="432" t="str">
        <f t="shared" si="16"/>
        <v/>
      </c>
      <c r="AG18" s="432" t="str">
        <f t="shared" si="17"/>
        <v/>
      </c>
    </row>
    <row r="19" spans="1:33" s="1" customFormat="1" ht="21" customHeight="1" x14ac:dyDescent="0.15">
      <c r="A19" s="64"/>
      <c r="B19" s="65">
        <f t="shared" si="0"/>
        <v>0</v>
      </c>
      <c r="C19" s="313"/>
      <c r="D19" s="313"/>
      <c r="E19" s="313"/>
      <c r="F19" s="313"/>
      <c r="G19" s="313"/>
      <c r="H19" s="313"/>
      <c r="I19" s="54"/>
      <c r="J19" s="99">
        <f t="shared" si="2"/>
        <v>0</v>
      </c>
      <c r="K19" s="313"/>
      <c r="L19" s="313"/>
      <c r="M19" s="313"/>
      <c r="N19" s="313"/>
      <c r="O19" s="313"/>
      <c r="P19" s="313"/>
      <c r="Q19" s="54"/>
      <c r="S19" s="432" t="str">
        <f t="shared" si="4"/>
        <v/>
      </c>
      <c r="T19" s="432" t="str">
        <f t="shared" si="5"/>
        <v/>
      </c>
      <c r="U19" s="432" t="str">
        <f t="shared" si="6"/>
        <v/>
      </c>
      <c r="V19" s="432" t="str">
        <f t="shared" si="7"/>
        <v/>
      </c>
      <c r="W19" s="432" t="str">
        <f t="shared" si="8"/>
        <v/>
      </c>
      <c r="X19" s="432" t="str">
        <f t="shared" si="9"/>
        <v/>
      </c>
      <c r="Y19" s="432" t="str">
        <f t="shared" si="10"/>
        <v/>
      </c>
      <c r="AA19" s="432" t="str">
        <f t="shared" si="11"/>
        <v/>
      </c>
      <c r="AB19" s="432" t="str">
        <f t="shared" si="12"/>
        <v/>
      </c>
      <c r="AC19" s="432" t="str">
        <f t="shared" si="13"/>
        <v/>
      </c>
      <c r="AD19" s="432" t="str">
        <f t="shared" si="14"/>
        <v/>
      </c>
      <c r="AE19" s="432" t="str">
        <f t="shared" si="15"/>
        <v/>
      </c>
      <c r="AF19" s="432" t="str">
        <f t="shared" si="16"/>
        <v/>
      </c>
      <c r="AG19" s="432" t="str">
        <f t="shared" si="17"/>
        <v/>
      </c>
    </row>
    <row r="20" spans="1:33" s="1" customFormat="1" ht="21" customHeight="1" x14ac:dyDescent="0.15">
      <c r="A20" s="64"/>
      <c r="B20" s="65">
        <f t="shared" si="0"/>
        <v>0</v>
      </c>
      <c r="C20" s="313"/>
      <c r="D20" s="313"/>
      <c r="E20" s="313"/>
      <c r="F20" s="313"/>
      <c r="G20" s="313"/>
      <c r="H20" s="313"/>
      <c r="I20" s="54"/>
      <c r="J20" s="99">
        <f t="shared" si="2"/>
        <v>0</v>
      </c>
      <c r="K20" s="313"/>
      <c r="L20" s="313"/>
      <c r="M20" s="313"/>
      <c r="N20" s="313"/>
      <c r="O20" s="313"/>
      <c r="P20" s="313"/>
      <c r="Q20" s="54"/>
      <c r="S20" s="432" t="str">
        <f t="shared" si="4"/>
        <v/>
      </c>
      <c r="T20" s="432" t="str">
        <f t="shared" si="5"/>
        <v/>
      </c>
      <c r="U20" s="432" t="str">
        <f t="shared" si="6"/>
        <v/>
      </c>
      <c r="V20" s="432" t="str">
        <f t="shared" si="7"/>
        <v/>
      </c>
      <c r="W20" s="432" t="str">
        <f t="shared" si="8"/>
        <v/>
      </c>
      <c r="X20" s="432" t="str">
        <f t="shared" si="9"/>
        <v/>
      </c>
      <c r="Y20" s="432" t="str">
        <f t="shared" si="10"/>
        <v/>
      </c>
      <c r="AA20" s="432" t="str">
        <f t="shared" si="11"/>
        <v/>
      </c>
      <c r="AB20" s="432" t="str">
        <f t="shared" si="12"/>
        <v/>
      </c>
      <c r="AC20" s="432" t="str">
        <f t="shared" si="13"/>
        <v/>
      </c>
      <c r="AD20" s="432" t="str">
        <f t="shared" si="14"/>
        <v/>
      </c>
      <c r="AE20" s="432" t="str">
        <f t="shared" si="15"/>
        <v/>
      </c>
      <c r="AF20" s="432" t="str">
        <f t="shared" si="16"/>
        <v/>
      </c>
      <c r="AG20" s="432" t="str">
        <f t="shared" si="17"/>
        <v/>
      </c>
    </row>
    <row r="21" spans="1:33" s="1" customFormat="1" ht="21" customHeight="1" x14ac:dyDescent="0.15">
      <c r="A21" s="64"/>
      <c r="B21" s="65">
        <f t="shared" si="0"/>
        <v>0</v>
      </c>
      <c r="C21" s="313"/>
      <c r="D21" s="313"/>
      <c r="E21" s="313"/>
      <c r="F21" s="313"/>
      <c r="G21" s="313"/>
      <c r="H21" s="313"/>
      <c r="I21" s="54"/>
      <c r="J21" s="99">
        <f t="shared" si="2"/>
        <v>0</v>
      </c>
      <c r="K21" s="313"/>
      <c r="L21" s="313"/>
      <c r="M21" s="313"/>
      <c r="N21" s="313"/>
      <c r="O21" s="313"/>
      <c r="P21" s="313"/>
      <c r="Q21" s="54"/>
      <c r="S21" s="432" t="str">
        <f t="shared" si="4"/>
        <v/>
      </c>
      <c r="T21" s="432" t="str">
        <f t="shared" si="5"/>
        <v/>
      </c>
      <c r="U21" s="432" t="str">
        <f t="shared" si="6"/>
        <v/>
      </c>
      <c r="V21" s="432" t="str">
        <f t="shared" si="7"/>
        <v/>
      </c>
      <c r="W21" s="432" t="str">
        <f t="shared" si="8"/>
        <v/>
      </c>
      <c r="X21" s="432" t="str">
        <f t="shared" si="9"/>
        <v/>
      </c>
      <c r="Y21" s="432" t="str">
        <f t="shared" si="10"/>
        <v/>
      </c>
      <c r="AA21" s="432" t="str">
        <f t="shared" si="11"/>
        <v/>
      </c>
      <c r="AB21" s="432" t="str">
        <f t="shared" si="12"/>
        <v/>
      </c>
      <c r="AC21" s="432" t="str">
        <f t="shared" si="13"/>
        <v/>
      </c>
      <c r="AD21" s="432" t="str">
        <f t="shared" si="14"/>
        <v/>
      </c>
      <c r="AE21" s="432" t="str">
        <f t="shared" si="15"/>
        <v/>
      </c>
      <c r="AF21" s="432" t="str">
        <f t="shared" si="16"/>
        <v/>
      </c>
      <c r="AG21" s="432" t="str">
        <f t="shared" si="17"/>
        <v/>
      </c>
    </row>
    <row r="22" spans="1:33" s="1" customFormat="1" ht="21" customHeight="1" x14ac:dyDescent="0.15">
      <c r="A22" s="64"/>
      <c r="B22" s="65">
        <f t="shared" ref="B22:B37" si="18">SUM(C22:I22)</f>
        <v>0</v>
      </c>
      <c r="C22" s="313"/>
      <c r="D22" s="313"/>
      <c r="E22" s="313"/>
      <c r="F22" s="313"/>
      <c r="G22" s="313"/>
      <c r="H22" s="313"/>
      <c r="I22" s="54"/>
      <c r="J22" s="99">
        <f t="shared" ref="J22:J37" si="19">SUM(K22:Q22)</f>
        <v>0</v>
      </c>
      <c r="K22" s="313"/>
      <c r="L22" s="313"/>
      <c r="M22" s="313"/>
      <c r="N22" s="313"/>
      <c r="O22" s="313"/>
      <c r="P22" s="313"/>
      <c r="Q22" s="54"/>
      <c r="S22" s="432" t="str">
        <f t="shared" ref="S22:S37" si="20">IF((C22*1)&lt;=K22,"","오류")</f>
        <v/>
      </c>
      <c r="T22" s="432" t="str">
        <f t="shared" ref="T22:T37" si="21">IF((D22*10)&lt;=L22,"","오류")</f>
        <v/>
      </c>
      <c r="U22" s="432" t="str">
        <f t="shared" ref="U22:U37" si="22">IF((E22*50)&lt;=M22,"","오류")</f>
        <v/>
      </c>
      <c r="V22" s="432" t="str">
        <f t="shared" ref="V22:V37" si="23">IF((F22*100)&lt;=N22,"","오류")</f>
        <v/>
      </c>
      <c r="W22" s="432" t="str">
        <f t="shared" ref="W22:W37" si="24">IF((G22*200)&lt;=O22,"","오류")</f>
        <v/>
      </c>
      <c r="X22" s="432" t="str">
        <f t="shared" ref="X22:X37" si="25">IF((H22*300)&lt;=P22,"","오류")</f>
        <v/>
      </c>
      <c r="Y22" s="432" t="str">
        <f t="shared" ref="Y22:Y37" si="26">IF((I22*500)&lt;=Q22,"","오류")</f>
        <v/>
      </c>
      <c r="AA22" s="432" t="str">
        <f t="shared" ref="AA22:AA37" si="27">IF((C22*9)&gt;=K22,"","오류")</f>
        <v/>
      </c>
      <c r="AB22" s="432" t="str">
        <f t="shared" ref="AB22:AB37" si="28">IF((D22*49)&gt;=L22,"","오류")</f>
        <v/>
      </c>
      <c r="AC22" s="432" t="str">
        <f t="shared" ref="AC22:AC37" si="29">IF((E22*99)&gt;=M22,"","오류")</f>
        <v/>
      </c>
      <c r="AD22" s="432" t="str">
        <f t="shared" ref="AD22:AD37" si="30">IF((F22*199)&gt;=N22,"","오류")</f>
        <v/>
      </c>
      <c r="AE22" s="432" t="str">
        <f t="shared" ref="AE22:AE37" si="31">IF((G22*299)&gt;=O22,"","오류")</f>
        <v/>
      </c>
      <c r="AF22" s="432" t="str">
        <f t="shared" ref="AF22:AF37" si="32">IF((H22*499)&gt;=P22,"","오류")</f>
        <v/>
      </c>
      <c r="AG22" s="432" t="str">
        <f t="shared" ref="AG22:AG37" si="33">IF((I22*20000000)&gt;=Q22,"","오류")</f>
        <v/>
      </c>
    </row>
    <row r="23" spans="1:33" s="1" customFormat="1" ht="21" customHeight="1" x14ac:dyDescent="0.15">
      <c r="A23" s="64"/>
      <c r="B23" s="65">
        <f t="shared" si="18"/>
        <v>0</v>
      </c>
      <c r="C23" s="313"/>
      <c r="D23" s="313"/>
      <c r="E23" s="313"/>
      <c r="F23" s="313"/>
      <c r="G23" s="313"/>
      <c r="H23" s="313"/>
      <c r="I23" s="54"/>
      <c r="J23" s="99">
        <f t="shared" si="19"/>
        <v>0</v>
      </c>
      <c r="K23" s="313"/>
      <c r="L23" s="313"/>
      <c r="M23" s="313"/>
      <c r="N23" s="313"/>
      <c r="O23" s="313"/>
      <c r="P23" s="313"/>
      <c r="Q23" s="54"/>
      <c r="S23" s="432" t="str">
        <f t="shared" si="20"/>
        <v/>
      </c>
      <c r="T23" s="432" t="str">
        <f t="shared" si="21"/>
        <v/>
      </c>
      <c r="U23" s="432" t="str">
        <f t="shared" si="22"/>
        <v/>
      </c>
      <c r="V23" s="432" t="str">
        <f t="shared" si="23"/>
        <v/>
      </c>
      <c r="W23" s="432" t="str">
        <f t="shared" si="24"/>
        <v/>
      </c>
      <c r="X23" s="432" t="str">
        <f t="shared" si="25"/>
        <v/>
      </c>
      <c r="Y23" s="432" t="str">
        <f t="shared" si="26"/>
        <v/>
      </c>
      <c r="AA23" s="432" t="str">
        <f t="shared" si="27"/>
        <v/>
      </c>
      <c r="AB23" s="432" t="str">
        <f t="shared" si="28"/>
        <v/>
      </c>
      <c r="AC23" s="432" t="str">
        <f t="shared" si="29"/>
        <v/>
      </c>
      <c r="AD23" s="432" t="str">
        <f t="shared" si="30"/>
        <v/>
      </c>
      <c r="AE23" s="432" t="str">
        <f t="shared" si="31"/>
        <v/>
      </c>
      <c r="AF23" s="432" t="str">
        <f t="shared" si="32"/>
        <v/>
      </c>
      <c r="AG23" s="432" t="str">
        <f t="shared" si="33"/>
        <v/>
      </c>
    </row>
    <row r="24" spans="1:33" s="1" customFormat="1" ht="21" customHeight="1" x14ac:dyDescent="0.15">
      <c r="A24" s="64"/>
      <c r="B24" s="65">
        <f t="shared" si="18"/>
        <v>0</v>
      </c>
      <c r="C24" s="313"/>
      <c r="D24" s="313"/>
      <c r="E24" s="313"/>
      <c r="F24" s="313"/>
      <c r="G24" s="313"/>
      <c r="H24" s="313"/>
      <c r="I24" s="54"/>
      <c r="J24" s="99">
        <f t="shared" si="19"/>
        <v>0</v>
      </c>
      <c r="K24" s="313"/>
      <c r="L24" s="313"/>
      <c r="M24" s="313"/>
      <c r="N24" s="313"/>
      <c r="O24" s="313"/>
      <c r="P24" s="313"/>
      <c r="Q24" s="54"/>
      <c r="S24" s="432" t="str">
        <f t="shared" si="20"/>
        <v/>
      </c>
      <c r="T24" s="432" t="str">
        <f t="shared" si="21"/>
        <v/>
      </c>
      <c r="U24" s="432" t="str">
        <f t="shared" si="22"/>
        <v/>
      </c>
      <c r="V24" s="432" t="str">
        <f t="shared" si="23"/>
        <v/>
      </c>
      <c r="W24" s="432" t="str">
        <f t="shared" si="24"/>
        <v/>
      </c>
      <c r="X24" s="432" t="str">
        <f t="shared" si="25"/>
        <v/>
      </c>
      <c r="Y24" s="432" t="str">
        <f t="shared" si="26"/>
        <v/>
      </c>
      <c r="AA24" s="432" t="str">
        <f t="shared" si="27"/>
        <v/>
      </c>
      <c r="AB24" s="432" t="str">
        <f t="shared" si="28"/>
        <v/>
      </c>
      <c r="AC24" s="432" t="str">
        <f t="shared" si="29"/>
        <v/>
      </c>
      <c r="AD24" s="432" t="str">
        <f t="shared" si="30"/>
        <v/>
      </c>
      <c r="AE24" s="432" t="str">
        <f t="shared" si="31"/>
        <v/>
      </c>
      <c r="AF24" s="432" t="str">
        <f t="shared" si="32"/>
        <v/>
      </c>
      <c r="AG24" s="432" t="str">
        <f t="shared" si="33"/>
        <v/>
      </c>
    </row>
    <row r="25" spans="1:33" s="1" customFormat="1" ht="21" customHeight="1" x14ac:dyDescent="0.15">
      <c r="A25" s="64"/>
      <c r="B25" s="65">
        <f t="shared" si="18"/>
        <v>0</v>
      </c>
      <c r="C25" s="313"/>
      <c r="D25" s="313"/>
      <c r="E25" s="313"/>
      <c r="F25" s="313"/>
      <c r="G25" s="313"/>
      <c r="H25" s="313"/>
      <c r="I25" s="54"/>
      <c r="J25" s="99">
        <f t="shared" si="19"/>
        <v>0</v>
      </c>
      <c r="K25" s="313"/>
      <c r="L25" s="313"/>
      <c r="M25" s="313"/>
      <c r="N25" s="313"/>
      <c r="O25" s="313"/>
      <c r="P25" s="313"/>
      <c r="Q25" s="54"/>
      <c r="S25" s="432" t="str">
        <f t="shared" si="20"/>
        <v/>
      </c>
      <c r="T25" s="432" t="str">
        <f t="shared" si="21"/>
        <v/>
      </c>
      <c r="U25" s="432" t="str">
        <f t="shared" si="22"/>
        <v/>
      </c>
      <c r="V25" s="432" t="str">
        <f t="shared" si="23"/>
        <v/>
      </c>
      <c r="W25" s="432" t="str">
        <f t="shared" si="24"/>
        <v/>
      </c>
      <c r="X25" s="432" t="str">
        <f t="shared" si="25"/>
        <v/>
      </c>
      <c r="Y25" s="432" t="str">
        <f t="shared" si="26"/>
        <v/>
      </c>
      <c r="AA25" s="432" t="str">
        <f t="shared" si="27"/>
        <v/>
      </c>
      <c r="AB25" s="432" t="str">
        <f t="shared" si="28"/>
        <v/>
      </c>
      <c r="AC25" s="432" t="str">
        <f t="shared" si="29"/>
        <v/>
      </c>
      <c r="AD25" s="432" t="str">
        <f t="shared" si="30"/>
        <v/>
      </c>
      <c r="AE25" s="432" t="str">
        <f t="shared" si="31"/>
        <v/>
      </c>
      <c r="AF25" s="432" t="str">
        <f t="shared" si="32"/>
        <v/>
      </c>
      <c r="AG25" s="432" t="str">
        <f t="shared" si="33"/>
        <v/>
      </c>
    </row>
    <row r="26" spans="1:33" s="1" customFormat="1" ht="21" customHeight="1" x14ac:dyDescent="0.15">
      <c r="A26" s="64"/>
      <c r="B26" s="65">
        <f t="shared" si="18"/>
        <v>0</v>
      </c>
      <c r="C26" s="313"/>
      <c r="D26" s="313"/>
      <c r="E26" s="313"/>
      <c r="F26" s="313"/>
      <c r="G26" s="313"/>
      <c r="H26" s="313"/>
      <c r="I26" s="54"/>
      <c r="J26" s="99">
        <f t="shared" si="19"/>
        <v>0</v>
      </c>
      <c r="K26" s="313"/>
      <c r="L26" s="313"/>
      <c r="M26" s="313"/>
      <c r="N26" s="313"/>
      <c r="O26" s="313"/>
      <c r="P26" s="313"/>
      <c r="Q26" s="54"/>
      <c r="S26" s="432" t="str">
        <f t="shared" si="20"/>
        <v/>
      </c>
      <c r="T26" s="432" t="str">
        <f t="shared" si="21"/>
        <v/>
      </c>
      <c r="U26" s="432" t="str">
        <f t="shared" si="22"/>
        <v/>
      </c>
      <c r="V26" s="432" t="str">
        <f t="shared" si="23"/>
        <v/>
      </c>
      <c r="W26" s="432" t="str">
        <f t="shared" si="24"/>
        <v/>
      </c>
      <c r="X26" s="432" t="str">
        <f t="shared" si="25"/>
        <v/>
      </c>
      <c r="Y26" s="432" t="str">
        <f t="shared" si="26"/>
        <v/>
      </c>
      <c r="AA26" s="432" t="str">
        <f t="shared" si="27"/>
        <v/>
      </c>
      <c r="AB26" s="432" t="str">
        <f t="shared" si="28"/>
        <v/>
      </c>
      <c r="AC26" s="432" t="str">
        <f t="shared" si="29"/>
        <v/>
      </c>
      <c r="AD26" s="432" t="str">
        <f t="shared" si="30"/>
        <v/>
      </c>
      <c r="AE26" s="432" t="str">
        <f t="shared" si="31"/>
        <v/>
      </c>
      <c r="AF26" s="432" t="str">
        <f t="shared" si="32"/>
        <v/>
      </c>
      <c r="AG26" s="432" t="str">
        <f t="shared" si="33"/>
        <v/>
      </c>
    </row>
    <row r="27" spans="1:33" s="1" customFormat="1" ht="21" customHeight="1" x14ac:dyDescent="0.15">
      <c r="A27" s="64"/>
      <c r="B27" s="65">
        <f t="shared" si="18"/>
        <v>0</v>
      </c>
      <c r="C27" s="313"/>
      <c r="D27" s="313"/>
      <c r="E27" s="313"/>
      <c r="F27" s="313"/>
      <c r="G27" s="313"/>
      <c r="H27" s="313"/>
      <c r="I27" s="54"/>
      <c r="J27" s="99">
        <f t="shared" si="19"/>
        <v>0</v>
      </c>
      <c r="K27" s="313"/>
      <c r="L27" s="313"/>
      <c r="M27" s="313"/>
      <c r="N27" s="313"/>
      <c r="O27" s="313"/>
      <c r="P27" s="313"/>
      <c r="Q27" s="54"/>
      <c r="S27" s="432" t="str">
        <f t="shared" si="20"/>
        <v/>
      </c>
      <c r="T27" s="432" t="str">
        <f t="shared" si="21"/>
        <v/>
      </c>
      <c r="U27" s="432" t="str">
        <f t="shared" si="22"/>
        <v/>
      </c>
      <c r="V27" s="432" t="str">
        <f t="shared" si="23"/>
        <v/>
      </c>
      <c r="W27" s="432" t="str">
        <f t="shared" si="24"/>
        <v/>
      </c>
      <c r="X27" s="432" t="str">
        <f t="shared" si="25"/>
        <v/>
      </c>
      <c r="Y27" s="432" t="str">
        <f t="shared" si="26"/>
        <v/>
      </c>
      <c r="AA27" s="432" t="str">
        <f t="shared" si="27"/>
        <v/>
      </c>
      <c r="AB27" s="432" t="str">
        <f t="shared" si="28"/>
        <v/>
      </c>
      <c r="AC27" s="432" t="str">
        <f t="shared" si="29"/>
        <v/>
      </c>
      <c r="AD27" s="432" t="str">
        <f t="shared" si="30"/>
        <v/>
      </c>
      <c r="AE27" s="432" t="str">
        <f t="shared" si="31"/>
        <v/>
      </c>
      <c r="AF27" s="432" t="str">
        <f t="shared" si="32"/>
        <v/>
      </c>
      <c r="AG27" s="432" t="str">
        <f t="shared" si="33"/>
        <v/>
      </c>
    </row>
    <row r="28" spans="1:33" s="1" customFormat="1" ht="21" customHeight="1" x14ac:dyDescent="0.15">
      <c r="A28" s="64"/>
      <c r="B28" s="65">
        <f t="shared" si="18"/>
        <v>0</v>
      </c>
      <c r="C28" s="313"/>
      <c r="D28" s="313"/>
      <c r="E28" s="313"/>
      <c r="F28" s="313"/>
      <c r="G28" s="313"/>
      <c r="H28" s="313"/>
      <c r="I28" s="54"/>
      <c r="J28" s="99">
        <f t="shared" si="19"/>
        <v>0</v>
      </c>
      <c r="K28" s="313"/>
      <c r="L28" s="313"/>
      <c r="M28" s="313"/>
      <c r="N28" s="313"/>
      <c r="O28" s="313"/>
      <c r="P28" s="313"/>
      <c r="Q28" s="54"/>
      <c r="S28" s="432" t="str">
        <f t="shared" si="20"/>
        <v/>
      </c>
      <c r="T28" s="432" t="str">
        <f t="shared" si="21"/>
        <v/>
      </c>
      <c r="U28" s="432" t="str">
        <f t="shared" si="22"/>
        <v/>
      </c>
      <c r="V28" s="432" t="str">
        <f t="shared" si="23"/>
        <v/>
      </c>
      <c r="W28" s="432" t="str">
        <f t="shared" si="24"/>
        <v/>
      </c>
      <c r="X28" s="432" t="str">
        <f t="shared" si="25"/>
        <v/>
      </c>
      <c r="Y28" s="432" t="str">
        <f t="shared" si="26"/>
        <v/>
      </c>
      <c r="AA28" s="432" t="str">
        <f t="shared" si="27"/>
        <v/>
      </c>
      <c r="AB28" s="432" t="str">
        <f t="shared" si="28"/>
        <v/>
      </c>
      <c r="AC28" s="432" t="str">
        <f t="shared" si="29"/>
        <v/>
      </c>
      <c r="AD28" s="432" t="str">
        <f t="shared" si="30"/>
        <v/>
      </c>
      <c r="AE28" s="432" t="str">
        <f t="shared" si="31"/>
        <v/>
      </c>
      <c r="AF28" s="432" t="str">
        <f t="shared" si="32"/>
        <v/>
      </c>
      <c r="AG28" s="432" t="str">
        <f t="shared" si="33"/>
        <v/>
      </c>
    </row>
    <row r="29" spans="1:33" s="1" customFormat="1" ht="21" customHeight="1" x14ac:dyDescent="0.15">
      <c r="A29" s="64"/>
      <c r="B29" s="65">
        <f t="shared" si="18"/>
        <v>0</v>
      </c>
      <c r="C29" s="313"/>
      <c r="D29" s="313"/>
      <c r="E29" s="313"/>
      <c r="F29" s="313"/>
      <c r="G29" s="313"/>
      <c r="H29" s="313"/>
      <c r="I29" s="54"/>
      <c r="J29" s="99">
        <f t="shared" si="19"/>
        <v>0</v>
      </c>
      <c r="K29" s="313"/>
      <c r="L29" s="313"/>
      <c r="M29" s="313"/>
      <c r="N29" s="313"/>
      <c r="O29" s="313"/>
      <c r="P29" s="313"/>
      <c r="Q29" s="54"/>
      <c r="S29" s="432" t="str">
        <f t="shared" si="20"/>
        <v/>
      </c>
      <c r="T29" s="432" t="str">
        <f t="shared" si="21"/>
        <v/>
      </c>
      <c r="U29" s="432" t="str">
        <f t="shared" si="22"/>
        <v/>
      </c>
      <c r="V29" s="432" t="str">
        <f t="shared" si="23"/>
        <v/>
      </c>
      <c r="W29" s="432" t="str">
        <f t="shared" si="24"/>
        <v/>
      </c>
      <c r="X29" s="432" t="str">
        <f t="shared" si="25"/>
        <v/>
      </c>
      <c r="Y29" s="432" t="str">
        <f t="shared" si="26"/>
        <v/>
      </c>
      <c r="AA29" s="432" t="str">
        <f t="shared" si="27"/>
        <v/>
      </c>
      <c r="AB29" s="432" t="str">
        <f t="shared" si="28"/>
        <v/>
      </c>
      <c r="AC29" s="432" t="str">
        <f t="shared" si="29"/>
        <v/>
      </c>
      <c r="AD29" s="432" t="str">
        <f t="shared" si="30"/>
        <v/>
      </c>
      <c r="AE29" s="432" t="str">
        <f t="shared" si="31"/>
        <v/>
      </c>
      <c r="AF29" s="432" t="str">
        <f t="shared" si="32"/>
        <v/>
      </c>
      <c r="AG29" s="432" t="str">
        <f t="shared" si="33"/>
        <v/>
      </c>
    </row>
    <row r="30" spans="1:33" s="1" customFormat="1" ht="21" customHeight="1" x14ac:dyDescent="0.15">
      <c r="A30" s="64"/>
      <c r="B30" s="65">
        <f t="shared" si="18"/>
        <v>0</v>
      </c>
      <c r="C30" s="313"/>
      <c r="D30" s="313"/>
      <c r="E30" s="313"/>
      <c r="F30" s="313"/>
      <c r="G30" s="313"/>
      <c r="H30" s="313"/>
      <c r="I30" s="54"/>
      <c r="J30" s="99">
        <f t="shared" si="19"/>
        <v>0</v>
      </c>
      <c r="K30" s="313"/>
      <c r="L30" s="313"/>
      <c r="M30" s="313"/>
      <c r="N30" s="313"/>
      <c r="O30" s="313"/>
      <c r="P30" s="313"/>
      <c r="Q30" s="54"/>
      <c r="S30" s="432" t="str">
        <f t="shared" si="20"/>
        <v/>
      </c>
      <c r="T30" s="432" t="str">
        <f t="shared" si="21"/>
        <v/>
      </c>
      <c r="U30" s="432" t="str">
        <f t="shared" si="22"/>
        <v/>
      </c>
      <c r="V30" s="432" t="str">
        <f t="shared" si="23"/>
        <v/>
      </c>
      <c r="W30" s="432" t="str">
        <f t="shared" si="24"/>
        <v/>
      </c>
      <c r="X30" s="432" t="str">
        <f t="shared" si="25"/>
        <v/>
      </c>
      <c r="Y30" s="432" t="str">
        <f t="shared" si="26"/>
        <v/>
      </c>
      <c r="AA30" s="432" t="str">
        <f t="shared" si="27"/>
        <v/>
      </c>
      <c r="AB30" s="432" t="str">
        <f t="shared" si="28"/>
        <v/>
      </c>
      <c r="AC30" s="432" t="str">
        <f t="shared" si="29"/>
        <v/>
      </c>
      <c r="AD30" s="432" t="str">
        <f t="shared" si="30"/>
        <v/>
      </c>
      <c r="AE30" s="432" t="str">
        <f t="shared" si="31"/>
        <v/>
      </c>
      <c r="AF30" s="432" t="str">
        <f t="shared" si="32"/>
        <v/>
      </c>
      <c r="AG30" s="432" t="str">
        <f t="shared" si="33"/>
        <v/>
      </c>
    </row>
    <row r="31" spans="1:33" s="1" customFormat="1" ht="21" customHeight="1" x14ac:dyDescent="0.15">
      <c r="A31" s="64"/>
      <c r="B31" s="65">
        <f t="shared" si="18"/>
        <v>0</v>
      </c>
      <c r="C31" s="313"/>
      <c r="D31" s="313"/>
      <c r="E31" s="313"/>
      <c r="F31" s="313"/>
      <c r="G31" s="313"/>
      <c r="H31" s="313"/>
      <c r="I31" s="54"/>
      <c r="J31" s="99">
        <f t="shared" si="19"/>
        <v>0</v>
      </c>
      <c r="K31" s="313"/>
      <c r="L31" s="313"/>
      <c r="M31" s="313"/>
      <c r="N31" s="313"/>
      <c r="O31" s="313"/>
      <c r="P31" s="313"/>
      <c r="Q31" s="54"/>
      <c r="S31" s="432" t="str">
        <f t="shared" si="20"/>
        <v/>
      </c>
      <c r="T31" s="432" t="str">
        <f t="shared" si="21"/>
        <v/>
      </c>
      <c r="U31" s="432" t="str">
        <f t="shared" si="22"/>
        <v/>
      </c>
      <c r="V31" s="432" t="str">
        <f t="shared" si="23"/>
        <v/>
      </c>
      <c r="W31" s="432" t="str">
        <f t="shared" si="24"/>
        <v/>
      </c>
      <c r="X31" s="432" t="str">
        <f t="shared" si="25"/>
        <v/>
      </c>
      <c r="Y31" s="432" t="str">
        <f t="shared" si="26"/>
        <v/>
      </c>
      <c r="AA31" s="432" t="str">
        <f t="shared" si="27"/>
        <v/>
      </c>
      <c r="AB31" s="432" t="str">
        <f t="shared" si="28"/>
        <v/>
      </c>
      <c r="AC31" s="432" t="str">
        <f t="shared" si="29"/>
        <v/>
      </c>
      <c r="AD31" s="432" t="str">
        <f t="shared" si="30"/>
        <v/>
      </c>
      <c r="AE31" s="432" t="str">
        <f t="shared" si="31"/>
        <v/>
      </c>
      <c r="AF31" s="432" t="str">
        <f t="shared" si="32"/>
        <v/>
      </c>
      <c r="AG31" s="432" t="str">
        <f t="shared" si="33"/>
        <v/>
      </c>
    </row>
    <row r="32" spans="1:33" s="1" customFormat="1" ht="21" customHeight="1" x14ac:dyDescent="0.15">
      <c r="A32" s="64"/>
      <c r="B32" s="65">
        <f t="shared" si="18"/>
        <v>0</v>
      </c>
      <c r="C32" s="313"/>
      <c r="D32" s="313"/>
      <c r="E32" s="313"/>
      <c r="F32" s="313"/>
      <c r="G32" s="313"/>
      <c r="H32" s="313"/>
      <c r="I32" s="54"/>
      <c r="J32" s="99">
        <f t="shared" si="19"/>
        <v>0</v>
      </c>
      <c r="K32" s="313"/>
      <c r="L32" s="313"/>
      <c r="M32" s="313"/>
      <c r="N32" s="313"/>
      <c r="O32" s="313"/>
      <c r="P32" s="313"/>
      <c r="Q32" s="54"/>
      <c r="S32" s="432" t="str">
        <f t="shared" si="20"/>
        <v/>
      </c>
      <c r="T32" s="432" t="str">
        <f t="shared" si="21"/>
        <v/>
      </c>
      <c r="U32" s="432" t="str">
        <f t="shared" si="22"/>
        <v/>
      </c>
      <c r="V32" s="432" t="str">
        <f t="shared" si="23"/>
        <v/>
      </c>
      <c r="W32" s="432" t="str">
        <f t="shared" si="24"/>
        <v/>
      </c>
      <c r="X32" s="432" t="str">
        <f t="shared" si="25"/>
        <v/>
      </c>
      <c r="Y32" s="432" t="str">
        <f t="shared" si="26"/>
        <v/>
      </c>
      <c r="AA32" s="432" t="str">
        <f t="shared" si="27"/>
        <v/>
      </c>
      <c r="AB32" s="432" t="str">
        <f t="shared" si="28"/>
        <v/>
      </c>
      <c r="AC32" s="432" t="str">
        <f t="shared" si="29"/>
        <v/>
      </c>
      <c r="AD32" s="432" t="str">
        <f t="shared" si="30"/>
        <v/>
      </c>
      <c r="AE32" s="432" t="str">
        <f t="shared" si="31"/>
        <v/>
      </c>
      <c r="AF32" s="432" t="str">
        <f t="shared" si="32"/>
        <v/>
      </c>
      <c r="AG32" s="432" t="str">
        <f t="shared" si="33"/>
        <v/>
      </c>
    </row>
    <row r="33" spans="1:33" s="1" customFormat="1" ht="21" customHeight="1" x14ac:dyDescent="0.15">
      <c r="A33" s="64"/>
      <c r="B33" s="65">
        <f t="shared" si="18"/>
        <v>0</v>
      </c>
      <c r="C33" s="313"/>
      <c r="D33" s="313"/>
      <c r="E33" s="313"/>
      <c r="F33" s="313"/>
      <c r="G33" s="313"/>
      <c r="H33" s="313"/>
      <c r="I33" s="54"/>
      <c r="J33" s="99">
        <f t="shared" si="19"/>
        <v>0</v>
      </c>
      <c r="K33" s="313"/>
      <c r="L33" s="313"/>
      <c r="M33" s="313"/>
      <c r="N33" s="313"/>
      <c r="O33" s="313"/>
      <c r="P33" s="313"/>
      <c r="Q33" s="54"/>
      <c r="S33" s="432" t="str">
        <f t="shared" si="20"/>
        <v/>
      </c>
      <c r="T33" s="432" t="str">
        <f t="shared" si="21"/>
        <v/>
      </c>
      <c r="U33" s="432" t="str">
        <f t="shared" si="22"/>
        <v/>
      </c>
      <c r="V33" s="432" t="str">
        <f t="shared" si="23"/>
        <v/>
      </c>
      <c r="W33" s="432" t="str">
        <f t="shared" si="24"/>
        <v/>
      </c>
      <c r="X33" s="432" t="str">
        <f t="shared" si="25"/>
        <v/>
      </c>
      <c r="Y33" s="432" t="str">
        <f t="shared" si="26"/>
        <v/>
      </c>
      <c r="AA33" s="432" t="str">
        <f t="shared" si="27"/>
        <v/>
      </c>
      <c r="AB33" s="432" t="str">
        <f t="shared" si="28"/>
        <v/>
      </c>
      <c r="AC33" s="432" t="str">
        <f t="shared" si="29"/>
        <v/>
      </c>
      <c r="AD33" s="432" t="str">
        <f t="shared" si="30"/>
        <v/>
      </c>
      <c r="AE33" s="432" t="str">
        <f t="shared" si="31"/>
        <v/>
      </c>
      <c r="AF33" s="432" t="str">
        <f t="shared" si="32"/>
        <v/>
      </c>
      <c r="AG33" s="432" t="str">
        <f t="shared" si="33"/>
        <v/>
      </c>
    </row>
    <row r="34" spans="1:33" s="1" customFormat="1" ht="21" customHeight="1" x14ac:dyDescent="0.15">
      <c r="A34" s="64"/>
      <c r="B34" s="65">
        <f t="shared" si="18"/>
        <v>0</v>
      </c>
      <c r="C34" s="313"/>
      <c r="D34" s="313"/>
      <c r="E34" s="313"/>
      <c r="F34" s="313"/>
      <c r="G34" s="313"/>
      <c r="H34" s="313"/>
      <c r="I34" s="54"/>
      <c r="J34" s="99">
        <f t="shared" si="19"/>
        <v>0</v>
      </c>
      <c r="K34" s="313"/>
      <c r="L34" s="313"/>
      <c r="M34" s="313"/>
      <c r="N34" s="313"/>
      <c r="O34" s="313"/>
      <c r="P34" s="313"/>
      <c r="Q34" s="54"/>
      <c r="S34" s="432" t="str">
        <f t="shared" si="20"/>
        <v/>
      </c>
      <c r="T34" s="432" t="str">
        <f t="shared" si="21"/>
        <v/>
      </c>
      <c r="U34" s="432" t="str">
        <f t="shared" si="22"/>
        <v/>
      </c>
      <c r="V34" s="432" t="str">
        <f t="shared" si="23"/>
        <v/>
      </c>
      <c r="W34" s="432" t="str">
        <f t="shared" si="24"/>
        <v/>
      </c>
      <c r="X34" s="432" t="str">
        <f t="shared" si="25"/>
        <v/>
      </c>
      <c r="Y34" s="432" t="str">
        <f t="shared" si="26"/>
        <v/>
      </c>
      <c r="AA34" s="432" t="str">
        <f t="shared" si="27"/>
        <v/>
      </c>
      <c r="AB34" s="432" t="str">
        <f t="shared" si="28"/>
        <v/>
      </c>
      <c r="AC34" s="432" t="str">
        <f t="shared" si="29"/>
        <v/>
      </c>
      <c r="AD34" s="432" t="str">
        <f t="shared" si="30"/>
        <v/>
      </c>
      <c r="AE34" s="432" t="str">
        <f t="shared" si="31"/>
        <v/>
      </c>
      <c r="AF34" s="432" t="str">
        <f t="shared" si="32"/>
        <v/>
      </c>
      <c r="AG34" s="432" t="str">
        <f t="shared" si="33"/>
        <v/>
      </c>
    </row>
    <row r="35" spans="1:33" s="1" customFormat="1" ht="21" customHeight="1" x14ac:dyDescent="0.15">
      <c r="A35" s="64"/>
      <c r="B35" s="65">
        <f t="shared" si="18"/>
        <v>0</v>
      </c>
      <c r="C35" s="313"/>
      <c r="D35" s="313"/>
      <c r="E35" s="313"/>
      <c r="F35" s="313"/>
      <c r="G35" s="313"/>
      <c r="H35" s="313"/>
      <c r="I35" s="54"/>
      <c r="J35" s="99">
        <f t="shared" si="19"/>
        <v>0</v>
      </c>
      <c r="K35" s="313"/>
      <c r="L35" s="313"/>
      <c r="M35" s="313"/>
      <c r="N35" s="313"/>
      <c r="O35" s="313"/>
      <c r="P35" s="313"/>
      <c r="Q35" s="54"/>
      <c r="S35" s="432" t="str">
        <f t="shared" si="20"/>
        <v/>
      </c>
      <c r="T35" s="432" t="str">
        <f t="shared" si="21"/>
        <v/>
      </c>
      <c r="U35" s="432" t="str">
        <f t="shared" si="22"/>
        <v/>
      </c>
      <c r="V35" s="432" t="str">
        <f t="shared" si="23"/>
        <v/>
      </c>
      <c r="W35" s="432" t="str">
        <f t="shared" si="24"/>
        <v/>
      </c>
      <c r="X35" s="432" t="str">
        <f t="shared" si="25"/>
        <v/>
      </c>
      <c r="Y35" s="432" t="str">
        <f t="shared" si="26"/>
        <v/>
      </c>
      <c r="AA35" s="432" t="str">
        <f t="shared" si="27"/>
        <v/>
      </c>
      <c r="AB35" s="432" t="str">
        <f t="shared" si="28"/>
        <v/>
      </c>
      <c r="AC35" s="432" t="str">
        <f t="shared" si="29"/>
        <v/>
      </c>
      <c r="AD35" s="432" t="str">
        <f t="shared" si="30"/>
        <v/>
      </c>
      <c r="AE35" s="432" t="str">
        <f t="shared" si="31"/>
        <v/>
      </c>
      <c r="AF35" s="432" t="str">
        <f t="shared" si="32"/>
        <v/>
      </c>
      <c r="AG35" s="432" t="str">
        <f t="shared" si="33"/>
        <v/>
      </c>
    </row>
    <row r="36" spans="1:33" s="1" customFormat="1" ht="21" customHeight="1" x14ac:dyDescent="0.15">
      <c r="A36" s="64"/>
      <c r="B36" s="65">
        <f t="shared" si="18"/>
        <v>0</v>
      </c>
      <c r="C36" s="313"/>
      <c r="D36" s="313"/>
      <c r="E36" s="313"/>
      <c r="F36" s="313"/>
      <c r="G36" s="313"/>
      <c r="H36" s="313"/>
      <c r="I36" s="54"/>
      <c r="J36" s="99">
        <f t="shared" si="19"/>
        <v>0</v>
      </c>
      <c r="K36" s="313"/>
      <c r="L36" s="313"/>
      <c r="M36" s="313"/>
      <c r="N36" s="313"/>
      <c r="O36" s="313"/>
      <c r="P36" s="313"/>
      <c r="Q36" s="54"/>
      <c r="S36" s="432" t="str">
        <f t="shared" si="20"/>
        <v/>
      </c>
      <c r="T36" s="432" t="str">
        <f t="shared" si="21"/>
        <v/>
      </c>
      <c r="U36" s="432" t="str">
        <f t="shared" si="22"/>
        <v/>
      </c>
      <c r="V36" s="432" t="str">
        <f t="shared" si="23"/>
        <v/>
      </c>
      <c r="W36" s="432" t="str">
        <f t="shared" si="24"/>
        <v/>
      </c>
      <c r="X36" s="432" t="str">
        <f t="shared" si="25"/>
        <v/>
      </c>
      <c r="Y36" s="432" t="str">
        <f t="shared" si="26"/>
        <v/>
      </c>
      <c r="AA36" s="432" t="str">
        <f t="shared" si="27"/>
        <v/>
      </c>
      <c r="AB36" s="432" t="str">
        <f t="shared" si="28"/>
        <v/>
      </c>
      <c r="AC36" s="432" t="str">
        <f t="shared" si="29"/>
        <v/>
      </c>
      <c r="AD36" s="432" t="str">
        <f t="shared" si="30"/>
        <v/>
      </c>
      <c r="AE36" s="432" t="str">
        <f t="shared" si="31"/>
        <v/>
      </c>
      <c r="AF36" s="432" t="str">
        <f t="shared" si="32"/>
        <v/>
      </c>
      <c r="AG36" s="432" t="str">
        <f t="shared" si="33"/>
        <v/>
      </c>
    </row>
    <row r="37" spans="1:33" s="1" customFormat="1" ht="21" customHeight="1" thickBot="1" x14ac:dyDescent="0.2">
      <c r="A37" s="66"/>
      <c r="B37" s="172">
        <f t="shared" si="18"/>
        <v>0</v>
      </c>
      <c r="C37" s="42"/>
      <c r="D37" s="42"/>
      <c r="E37" s="42"/>
      <c r="F37" s="42"/>
      <c r="G37" s="42"/>
      <c r="H37" s="42"/>
      <c r="I37" s="51"/>
      <c r="J37" s="192">
        <f t="shared" si="19"/>
        <v>0</v>
      </c>
      <c r="K37" s="42"/>
      <c r="L37" s="42"/>
      <c r="M37" s="42"/>
      <c r="N37" s="42"/>
      <c r="O37" s="42"/>
      <c r="P37" s="42"/>
      <c r="Q37" s="51"/>
      <c r="S37" s="432" t="str">
        <f t="shared" si="20"/>
        <v/>
      </c>
      <c r="T37" s="432" t="str">
        <f t="shared" si="21"/>
        <v/>
      </c>
      <c r="U37" s="432" t="str">
        <f t="shared" si="22"/>
        <v/>
      </c>
      <c r="V37" s="432" t="str">
        <f t="shared" si="23"/>
        <v/>
      </c>
      <c r="W37" s="432" t="str">
        <f t="shared" si="24"/>
        <v/>
      </c>
      <c r="X37" s="432" t="str">
        <f t="shared" si="25"/>
        <v/>
      </c>
      <c r="Y37" s="432" t="str">
        <f t="shared" si="26"/>
        <v/>
      </c>
      <c r="AA37" s="432" t="str">
        <f t="shared" si="27"/>
        <v/>
      </c>
      <c r="AB37" s="432" t="str">
        <f t="shared" si="28"/>
        <v/>
      </c>
      <c r="AC37" s="432" t="str">
        <f t="shared" si="29"/>
        <v/>
      </c>
      <c r="AD37" s="432" t="str">
        <f t="shared" si="30"/>
        <v/>
      </c>
      <c r="AE37" s="432" t="str">
        <f t="shared" si="31"/>
        <v/>
      </c>
      <c r="AF37" s="432" t="str">
        <f t="shared" si="32"/>
        <v/>
      </c>
      <c r="AG37" s="432" t="str">
        <f t="shared" si="33"/>
        <v/>
      </c>
    </row>
    <row r="40" spans="1:33" s="1" customFormat="1" ht="21.95" customHeight="1" thickBot="1" x14ac:dyDescent="0.2">
      <c r="A40" s="595" t="s">
        <v>333</v>
      </c>
      <c r="B40" s="595"/>
      <c r="C40" s="595"/>
      <c r="D40" s="595"/>
      <c r="E40" s="595"/>
      <c r="F40" s="595"/>
      <c r="L40" s="542" t="s">
        <v>137</v>
      </c>
      <c r="M40" s="542"/>
    </row>
    <row r="41" spans="1:33" s="1" customFormat="1" ht="21.95" customHeight="1" x14ac:dyDescent="0.15">
      <c r="A41" s="552" t="s">
        <v>224</v>
      </c>
      <c r="B41" s="550" t="s">
        <v>104</v>
      </c>
      <c r="C41" s="550"/>
      <c r="D41" s="550"/>
      <c r="E41" s="550" t="s">
        <v>73</v>
      </c>
      <c r="F41" s="550"/>
      <c r="G41" s="550"/>
      <c r="H41" s="550" t="s">
        <v>161</v>
      </c>
      <c r="I41" s="550"/>
      <c r="J41" s="550"/>
      <c r="K41" s="550" t="s">
        <v>129</v>
      </c>
      <c r="L41" s="550"/>
      <c r="M41" s="551"/>
    </row>
    <row r="42" spans="1:33" s="1" customFormat="1" ht="21.95" customHeight="1" thickBot="1" x14ac:dyDescent="0.2">
      <c r="A42" s="553"/>
      <c r="B42" s="327" t="s">
        <v>240</v>
      </c>
      <c r="C42" s="327" t="s">
        <v>241</v>
      </c>
      <c r="D42" s="327" t="s">
        <v>243</v>
      </c>
      <c r="E42" s="327" t="s">
        <v>240</v>
      </c>
      <c r="F42" s="327" t="s">
        <v>241</v>
      </c>
      <c r="G42" s="327" t="s">
        <v>243</v>
      </c>
      <c r="H42" s="327" t="s">
        <v>240</v>
      </c>
      <c r="I42" s="327" t="s">
        <v>241</v>
      </c>
      <c r="J42" s="327" t="s">
        <v>243</v>
      </c>
      <c r="K42" s="327" t="s">
        <v>240</v>
      </c>
      <c r="L42" s="327" t="s">
        <v>241</v>
      </c>
      <c r="M42" s="328" t="s">
        <v>243</v>
      </c>
      <c r="S42" s="432" t="s">
        <v>358</v>
      </c>
    </row>
    <row r="43" spans="1:33" s="1" customFormat="1" ht="21.95" customHeight="1" thickTop="1" x14ac:dyDescent="0.15">
      <c r="A43" s="61" t="s">
        <v>243</v>
      </c>
      <c r="B43" s="62">
        <f>SUM(B44:B73)</f>
        <v>0</v>
      </c>
      <c r="C43" s="62">
        <f>SUM(C44:C73)</f>
        <v>0</v>
      </c>
      <c r="D43" s="62">
        <f t="shared" ref="D43:D57" si="34">SUM(B43:C43)</f>
        <v>0</v>
      </c>
      <c r="E43" s="62">
        <f>SUM(E44:E73)</f>
        <v>0</v>
      </c>
      <c r="F43" s="62">
        <f>SUM(F44:F73)</f>
        <v>0</v>
      </c>
      <c r="G43" s="62">
        <f t="shared" ref="G43:G57" si="35">SUM(E43:F43)</f>
        <v>0</v>
      </c>
      <c r="H43" s="62">
        <f>SUM(H44:H73)</f>
        <v>0</v>
      </c>
      <c r="I43" s="62">
        <f>SUM(I44:I73)</f>
        <v>0</v>
      </c>
      <c r="J43" s="62">
        <f t="shared" ref="J43:J57" si="36">SUM(H43:I43)</f>
        <v>0</v>
      </c>
      <c r="K43" s="62">
        <f>SUM(K44:K73)</f>
        <v>0</v>
      </c>
      <c r="L43" s="62">
        <f>SUM(L44:L73)</f>
        <v>0</v>
      </c>
      <c r="M43" s="63">
        <f t="shared" ref="M43:M57" si="37">SUM(K43:L43)</f>
        <v>0</v>
      </c>
      <c r="N43" s="13"/>
      <c r="S43" s="432" t="str">
        <f>IF(J7=D43,"","오류")</f>
        <v/>
      </c>
    </row>
    <row r="44" spans="1:33" s="1" customFormat="1" ht="21.95" customHeight="1" x14ac:dyDescent="0.15">
      <c r="A44" s="64" t="s">
        <v>395</v>
      </c>
      <c r="B44" s="65">
        <f t="shared" ref="B44:C57" si="38">SUM(E44,H44,K44)</f>
        <v>0</v>
      </c>
      <c r="C44" s="65">
        <f t="shared" si="38"/>
        <v>0</v>
      </c>
      <c r="D44" s="67">
        <f t="shared" si="34"/>
        <v>0</v>
      </c>
      <c r="E44" s="312"/>
      <c r="F44" s="312"/>
      <c r="G44" s="67">
        <f t="shared" si="35"/>
        <v>0</v>
      </c>
      <c r="H44" s="312"/>
      <c r="I44" s="312"/>
      <c r="J44" s="67">
        <f t="shared" si="36"/>
        <v>0</v>
      </c>
      <c r="K44" s="312"/>
      <c r="L44" s="312"/>
      <c r="M44" s="68">
        <f t="shared" si="37"/>
        <v>0</v>
      </c>
      <c r="N44" s="13"/>
      <c r="S44" s="432" t="str">
        <f t="shared" ref="S44:S73" si="39">IF(J8=D44,"","오류")</f>
        <v/>
      </c>
    </row>
    <row r="45" spans="1:33" s="1" customFormat="1" ht="21.95" customHeight="1" x14ac:dyDescent="0.15">
      <c r="A45" s="64" t="s">
        <v>396</v>
      </c>
      <c r="B45" s="65">
        <f t="shared" si="38"/>
        <v>0</v>
      </c>
      <c r="C45" s="65">
        <f t="shared" si="38"/>
        <v>0</v>
      </c>
      <c r="D45" s="67">
        <f t="shared" si="34"/>
        <v>0</v>
      </c>
      <c r="E45" s="313"/>
      <c r="F45" s="313"/>
      <c r="G45" s="67">
        <f t="shared" si="35"/>
        <v>0</v>
      </c>
      <c r="H45" s="313"/>
      <c r="I45" s="313"/>
      <c r="J45" s="67">
        <f t="shared" si="36"/>
        <v>0</v>
      </c>
      <c r="K45" s="313"/>
      <c r="L45" s="313"/>
      <c r="M45" s="68">
        <f t="shared" si="37"/>
        <v>0</v>
      </c>
      <c r="N45" s="13"/>
      <c r="S45" s="432" t="str">
        <f t="shared" si="39"/>
        <v/>
      </c>
    </row>
    <row r="46" spans="1:33" s="1" customFormat="1" ht="21.95" customHeight="1" x14ac:dyDescent="0.15">
      <c r="A46" s="64" t="s">
        <v>397</v>
      </c>
      <c r="B46" s="65">
        <f t="shared" si="38"/>
        <v>0</v>
      </c>
      <c r="C46" s="65">
        <f t="shared" si="38"/>
        <v>0</v>
      </c>
      <c r="D46" s="67">
        <f t="shared" si="34"/>
        <v>0</v>
      </c>
      <c r="E46" s="313"/>
      <c r="F46" s="313"/>
      <c r="G46" s="67">
        <f t="shared" si="35"/>
        <v>0</v>
      </c>
      <c r="H46" s="313"/>
      <c r="I46" s="313"/>
      <c r="J46" s="67">
        <f t="shared" si="36"/>
        <v>0</v>
      </c>
      <c r="K46" s="313"/>
      <c r="L46" s="313"/>
      <c r="M46" s="68">
        <f t="shared" si="37"/>
        <v>0</v>
      </c>
      <c r="N46" s="13"/>
      <c r="S46" s="432" t="str">
        <f t="shared" si="39"/>
        <v/>
      </c>
    </row>
    <row r="47" spans="1:33" s="1" customFormat="1" ht="21.95" customHeight="1" x14ac:dyDescent="0.15">
      <c r="A47" s="64" t="s">
        <v>398</v>
      </c>
      <c r="B47" s="65">
        <f t="shared" si="38"/>
        <v>0</v>
      </c>
      <c r="C47" s="65">
        <f t="shared" si="38"/>
        <v>0</v>
      </c>
      <c r="D47" s="67">
        <f t="shared" si="34"/>
        <v>0</v>
      </c>
      <c r="E47" s="313"/>
      <c r="F47" s="313"/>
      <c r="G47" s="67">
        <f t="shared" si="35"/>
        <v>0</v>
      </c>
      <c r="H47" s="313"/>
      <c r="I47" s="313"/>
      <c r="J47" s="67">
        <f t="shared" si="36"/>
        <v>0</v>
      </c>
      <c r="K47" s="313"/>
      <c r="L47" s="313"/>
      <c r="M47" s="68">
        <f t="shared" si="37"/>
        <v>0</v>
      </c>
      <c r="N47" s="13"/>
      <c r="S47" s="432" t="str">
        <f t="shared" si="39"/>
        <v/>
      </c>
    </row>
    <row r="48" spans="1:33" s="1" customFormat="1" ht="21.95" customHeight="1" x14ac:dyDescent="0.15">
      <c r="A48" s="64" t="s">
        <v>399</v>
      </c>
      <c r="B48" s="65">
        <f t="shared" si="38"/>
        <v>0</v>
      </c>
      <c r="C48" s="65">
        <f t="shared" si="38"/>
        <v>0</v>
      </c>
      <c r="D48" s="67">
        <f t="shared" si="34"/>
        <v>0</v>
      </c>
      <c r="E48" s="313"/>
      <c r="F48" s="313"/>
      <c r="G48" s="67">
        <f t="shared" si="35"/>
        <v>0</v>
      </c>
      <c r="H48" s="313"/>
      <c r="I48" s="313"/>
      <c r="J48" s="67">
        <f t="shared" si="36"/>
        <v>0</v>
      </c>
      <c r="K48" s="313"/>
      <c r="L48" s="313"/>
      <c r="M48" s="68">
        <f t="shared" si="37"/>
        <v>0</v>
      </c>
      <c r="N48" s="13"/>
      <c r="S48" s="432" t="str">
        <f t="shared" si="39"/>
        <v/>
      </c>
    </row>
    <row r="49" spans="1:19" s="1" customFormat="1" ht="21.95" customHeight="1" x14ac:dyDescent="0.15">
      <c r="A49" s="64" t="s">
        <v>400</v>
      </c>
      <c r="B49" s="65">
        <f t="shared" si="38"/>
        <v>0</v>
      </c>
      <c r="C49" s="65">
        <f t="shared" si="38"/>
        <v>0</v>
      </c>
      <c r="D49" s="67">
        <f t="shared" si="34"/>
        <v>0</v>
      </c>
      <c r="E49" s="313"/>
      <c r="F49" s="313"/>
      <c r="G49" s="67">
        <f t="shared" si="35"/>
        <v>0</v>
      </c>
      <c r="H49" s="313"/>
      <c r="I49" s="313"/>
      <c r="J49" s="67">
        <f t="shared" si="36"/>
        <v>0</v>
      </c>
      <c r="K49" s="313"/>
      <c r="L49" s="313"/>
      <c r="M49" s="68">
        <f t="shared" si="37"/>
        <v>0</v>
      </c>
      <c r="N49" s="13"/>
      <c r="S49" s="432" t="str">
        <f>IF(J13=D49,"","오류")</f>
        <v/>
      </c>
    </row>
    <row r="50" spans="1:19" s="1" customFormat="1" ht="21.95" customHeight="1" x14ac:dyDescent="0.15">
      <c r="A50" s="64" t="s">
        <v>401</v>
      </c>
      <c r="B50" s="65">
        <f t="shared" si="38"/>
        <v>0</v>
      </c>
      <c r="C50" s="65">
        <f t="shared" si="38"/>
        <v>0</v>
      </c>
      <c r="D50" s="67">
        <f t="shared" si="34"/>
        <v>0</v>
      </c>
      <c r="E50" s="313"/>
      <c r="F50" s="313"/>
      <c r="G50" s="67">
        <f t="shared" si="35"/>
        <v>0</v>
      </c>
      <c r="H50" s="313"/>
      <c r="I50" s="313"/>
      <c r="J50" s="67">
        <f t="shared" si="36"/>
        <v>0</v>
      </c>
      <c r="K50" s="313"/>
      <c r="L50" s="313"/>
      <c r="M50" s="68">
        <f t="shared" si="37"/>
        <v>0</v>
      </c>
      <c r="N50" s="13"/>
      <c r="S50" s="432" t="str">
        <f t="shared" si="39"/>
        <v/>
      </c>
    </row>
    <row r="51" spans="1:19" s="1" customFormat="1" ht="21.95" customHeight="1" x14ac:dyDescent="0.15">
      <c r="A51" s="64" t="s">
        <v>402</v>
      </c>
      <c r="B51" s="65">
        <f t="shared" si="38"/>
        <v>0</v>
      </c>
      <c r="C51" s="65">
        <f t="shared" si="38"/>
        <v>0</v>
      </c>
      <c r="D51" s="67">
        <f t="shared" si="34"/>
        <v>0</v>
      </c>
      <c r="E51" s="313"/>
      <c r="F51" s="313"/>
      <c r="G51" s="67">
        <f t="shared" si="35"/>
        <v>0</v>
      </c>
      <c r="H51" s="313"/>
      <c r="I51" s="313"/>
      <c r="J51" s="67">
        <f t="shared" si="36"/>
        <v>0</v>
      </c>
      <c r="K51" s="313"/>
      <c r="L51" s="313"/>
      <c r="M51" s="68">
        <f t="shared" si="37"/>
        <v>0</v>
      </c>
      <c r="N51" s="13"/>
      <c r="S51" s="432" t="str">
        <f t="shared" si="39"/>
        <v/>
      </c>
    </row>
    <row r="52" spans="1:19" s="1" customFormat="1" ht="21.95" customHeight="1" x14ac:dyDescent="0.15">
      <c r="A52" s="64" t="s">
        <v>403</v>
      </c>
      <c r="B52" s="65">
        <f t="shared" si="38"/>
        <v>0</v>
      </c>
      <c r="C52" s="65">
        <f t="shared" si="38"/>
        <v>0</v>
      </c>
      <c r="D52" s="67">
        <f t="shared" si="34"/>
        <v>0</v>
      </c>
      <c r="E52" s="313"/>
      <c r="F52" s="313"/>
      <c r="G52" s="67">
        <f t="shared" si="35"/>
        <v>0</v>
      </c>
      <c r="H52" s="313"/>
      <c r="I52" s="313"/>
      <c r="J52" s="67">
        <f t="shared" si="36"/>
        <v>0</v>
      </c>
      <c r="K52" s="313"/>
      <c r="L52" s="313"/>
      <c r="M52" s="68">
        <f t="shared" si="37"/>
        <v>0</v>
      </c>
      <c r="N52" s="13"/>
      <c r="S52" s="432" t="str">
        <f t="shared" si="39"/>
        <v/>
      </c>
    </row>
    <row r="53" spans="1:19" s="1" customFormat="1" ht="21.95" customHeight="1" x14ac:dyDescent="0.15">
      <c r="A53" s="64" t="s">
        <v>404</v>
      </c>
      <c r="B53" s="65">
        <f t="shared" si="38"/>
        <v>0</v>
      </c>
      <c r="C53" s="65">
        <f t="shared" si="38"/>
        <v>0</v>
      </c>
      <c r="D53" s="67">
        <f t="shared" si="34"/>
        <v>0</v>
      </c>
      <c r="E53" s="313"/>
      <c r="F53" s="313"/>
      <c r="G53" s="67">
        <f t="shared" si="35"/>
        <v>0</v>
      </c>
      <c r="H53" s="313"/>
      <c r="I53" s="313"/>
      <c r="J53" s="67">
        <f t="shared" si="36"/>
        <v>0</v>
      </c>
      <c r="K53" s="313"/>
      <c r="L53" s="313"/>
      <c r="M53" s="68">
        <f t="shared" si="37"/>
        <v>0</v>
      </c>
      <c r="N53" s="13"/>
      <c r="S53" s="432" t="str">
        <f t="shared" si="39"/>
        <v/>
      </c>
    </row>
    <row r="54" spans="1:19" s="1" customFormat="1" ht="21.95" customHeight="1" x14ac:dyDescent="0.15">
      <c r="A54" s="64" t="s">
        <v>405</v>
      </c>
      <c r="B54" s="65">
        <f t="shared" si="38"/>
        <v>0</v>
      </c>
      <c r="C54" s="65">
        <f t="shared" si="38"/>
        <v>0</v>
      </c>
      <c r="D54" s="67">
        <f t="shared" si="34"/>
        <v>0</v>
      </c>
      <c r="E54" s="313"/>
      <c r="F54" s="313"/>
      <c r="G54" s="67">
        <f t="shared" si="35"/>
        <v>0</v>
      </c>
      <c r="H54" s="313"/>
      <c r="I54" s="313"/>
      <c r="J54" s="67">
        <f t="shared" si="36"/>
        <v>0</v>
      </c>
      <c r="K54" s="313"/>
      <c r="L54" s="313"/>
      <c r="M54" s="68">
        <f t="shared" si="37"/>
        <v>0</v>
      </c>
      <c r="N54" s="13"/>
      <c r="S54" s="432" t="str">
        <f t="shared" si="39"/>
        <v/>
      </c>
    </row>
    <row r="55" spans="1:19" s="1" customFormat="1" ht="21.95" customHeight="1" x14ac:dyDescent="0.15">
      <c r="A55" s="64"/>
      <c r="B55" s="65">
        <f t="shared" si="38"/>
        <v>0</v>
      </c>
      <c r="C55" s="65">
        <f t="shared" si="38"/>
        <v>0</v>
      </c>
      <c r="D55" s="67">
        <f t="shared" si="34"/>
        <v>0</v>
      </c>
      <c r="E55" s="313"/>
      <c r="F55" s="313"/>
      <c r="G55" s="67">
        <f t="shared" ref="G55" si="40">SUM(E55:F55)</f>
        <v>0</v>
      </c>
      <c r="H55" s="313"/>
      <c r="I55" s="313"/>
      <c r="J55" s="67">
        <f t="shared" ref="J55" si="41">SUM(H55:I55)</f>
        <v>0</v>
      </c>
      <c r="K55" s="313"/>
      <c r="L55" s="313"/>
      <c r="M55" s="68">
        <f t="shared" ref="M55" si="42">SUM(K55:L55)</f>
        <v>0</v>
      </c>
      <c r="N55" s="13"/>
      <c r="S55" s="432" t="str">
        <f t="shared" si="39"/>
        <v/>
      </c>
    </row>
    <row r="56" spans="1:19" s="1" customFormat="1" ht="21.95" customHeight="1" x14ac:dyDescent="0.15">
      <c r="A56" s="64"/>
      <c r="B56" s="65">
        <f t="shared" si="38"/>
        <v>0</v>
      </c>
      <c r="C56" s="65">
        <f t="shared" si="38"/>
        <v>0</v>
      </c>
      <c r="D56" s="67">
        <f t="shared" si="34"/>
        <v>0</v>
      </c>
      <c r="E56" s="313"/>
      <c r="F56" s="313"/>
      <c r="G56" s="67">
        <f t="shared" si="35"/>
        <v>0</v>
      </c>
      <c r="H56" s="313"/>
      <c r="I56" s="313"/>
      <c r="J56" s="67">
        <f t="shared" si="36"/>
        <v>0</v>
      </c>
      <c r="K56" s="313"/>
      <c r="L56" s="313"/>
      <c r="M56" s="68">
        <f t="shared" si="37"/>
        <v>0</v>
      </c>
      <c r="N56" s="13"/>
      <c r="S56" s="432" t="str">
        <f t="shared" si="39"/>
        <v/>
      </c>
    </row>
    <row r="57" spans="1:19" s="1" customFormat="1" ht="21.95" customHeight="1" x14ac:dyDescent="0.15">
      <c r="A57" s="64"/>
      <c r="B57" s="65">
        <f t="shared" si="38"/>
        <v>0</v>
      </c>
      <c r="C57" s="65">
        <f t="shared" si="38"/>
        <v>0</v>
      </c>
      <c r="D57" s="67">
        <f t="shared" si="34"/>
        <v>0</v>
      </c>
      <c r="E57" s="313"/>
      <c r="F57" s="313"/>
      <c r="G57" s="67">
        <f t="shared" si="35"/>
        <v>0</v>
      </c>
      <c r="H57" s="313"/>
      <c r="I57" s="313"/>
      <c r="J57" s="67">
        <f t="shared" si="36"/>
        <v>0</v>
      </c>
      <c r="K57" s="313"/>
      <c r="L57" s="313"/>
      <c r="M57" s="68">
        <f t="shared" si="37"/>
        <v>0</v>
      </c>
      <c r="N57" s="13"/>
      <c r="S57" s="432" t="str">
        <f t="shared" si="39"/>
        <v/>
      </c>
    </row>
    <row r="58" spans="1:19" s="1" customFormat="1" ht="21.95" customHeight="1" x14ac:dyDescent="0.15">
      <c r="A58" s="64"/>
      <c r="B58" s="65">
        <f t="shared" ref="B58:B73" si="43">SUM(E58,H58,K58)</f>
        <v>0</v>
      </c>
      <c r="C58" s="65">
        <f t="shared" ref="C58:C73" si="44">SUM(F58,I58,L58)</f>
        <v>0</v>
      </c>
      <c r="D58" s="67">
        <f t="shared" ref="D58:D73" si="45">SUM(B58:C58)</f>
        <v>0</v>
      </c>
      <c r="E58" s="313"/>
      <c r="F58" s="313"/>
      <c r="G58" s="67">
        <f t="shared" ref="G58:G73" si="46">SUM(E58:F58)</f>
        <v>0</v>
      </c>
      <c r="H58" s="313"/>
      <c r="I58" s="313"/>
      <c r="J58" s="67">
        <f t="shared" ref="J58:J73" si="47">SUM(H58:I58)</f>
        <v>0</v>
      </c>
      <c r="K58" s="313"/>
      <c r="L58" s="313"/>
      <c r="M58" s="68">
        <f t="shared" ref="M58:M73" si="48">SUM(K58:L58)</f>
        <v>0</v>
      </c>
      <c r="N58" s="13"/>
      <c r="S58" s="432" t="str">
        <f t="shared" si="39"/>
        <v/>
      </c>
    </row>
    <row r="59" spans="1:19" s="1" customFormat="1" ht="21.95" customHeight="1" x14ac:dyDescent="0.15">
      <c r="A59" s="64"/>
      <c r="B59" s="65">
        <f t="shared" si="43"/>
        <v>0</v>
      </c>
      <c r="C59" s="65">
        <f t="shared" si="44"/>
        <v>0</v>
      </c>
      <c r="D59" s="67">
        <f t="shared" si="45"/>
        <v>0</v>
      </c>
      <c r="E59" s="313"/>
      <c r="F59" s="313"/>
      <c r="G59" s="67">
        <f t="shared" si="46"/>
        <v>0</v>
      </c>
      <c r="H59" s="313"/>
      <c r="I59" s="313"/>
      <c r="J59" s="67">
        <f t="shared" si="47"/>
        <v>0</v>
      </c>
      <c r="K59" s="313"/>
      <c r="L59" s="313"/>
      <c r="M59" s="68">
        <f t="shared" si="48"/>
        <v>0</v>
      </c>
      <c r="N59" s="13"/>
      <c r="S59" s="432" t="str">
        <f t="shared" si="39"/>
        <v/>
      </c>
    </row>
    <row r="60" spans="1:19" s="1" customFormat="1" ht="21.95" customHeight="1" x14ac:dyDescent="0.15">
      <c r="A60" s="64"/>
      <c r="B60" s="65">
        <f t="shared" si="43"/>
        <v>0</v>
      </c>
      <c r="C60" s="65">
        <f t="shared" si="44"/>
        <v>0</v>
      </c>
      <c r="D60" s="67">
        <f t="shared" si="45"/>
        <v>0</v>
      </c>
      <c r="E60" s="313"/>
      <c r="F60" s="313"/>
      <c r="G60" s="67">
        <f t="shared" si="46"/>
        <v>0</v>
      </c>
      <c r="H60" s="313"/>
      <c r="I60" s="313"/>
      <c r="J60" s="67">
        <f t="shared" si="47"/>
        <v>0</v>
      </c>
      <c r="K60" s="313"/>
      <c r="L60" s="313"/>
      <c r="M60" s="68">
        <f t="shared" si="48"/>
        <v>0</v>
      </c>
      <c r="N60" s="13"/>
      <c r="S60" s="432" t="str">
        <f t="shared" si="39"/>
        <v/>
      </c>
    </row>
    <row r="61" spans="1:19" s="1" customFormat="1" ht="21.95" customHeight="1" x14ac:dyDescent="0.15">
      <c r="A61" s="64"/>
      <c r="B61" s="65">
        <f t="shared" si="43"/>
        <v>0</v>
      </c>
      <c r="C61" s="65">
        <f t="shared" si="44"/>
        <v>0</v>
      </c>
      <c r="D61" s="67">
        <f t="shared" si="45"/>
        <v>0</v>
      </c>
      <c r="E61" s="313"/>
      <c r="F61" s="313"/>
      <c r="G61" s="67">
        <f t="shared" si="46"/>
        <v>0</v>
      </c>
      <c r="H61" s="313"/>
      <c r="I61" s="313"/>
      <c r="J61" s="67">
        <f t="shared" si="47"/>
        <v>0</v>
      </c>
      <c r="K61" s="313"/>
      <c r="L61" s="313"/>
      <c r="M61" s="68">
        <f t="shared" si="48"/>
        <v>0</v>
      </c>
      <c r="N61" s="13"/>
      <c r="S61" s="432" t="str">
        <f t="shared" si="39"/>
        <v/>
      </c>
    </row>
    <row r="62" spans="1:19" s="1" customFormat="1" ht="21.95" customHeight="1" x14ac:dyDescent="0.15">
      <c r="A62" s="64"/>
      <c r="B62" s="65">
        <f t="shared" si="43"/>
        <v>0</v>
      </c>
      <c r="C62" s="65">
        <f t="shared" si="44"/>
        <v>0</v>
      </c>
      <c r="D62" s="67">
        <f t="shared" si="45"/>
        <v>0</v>
      </c>
      <c r="E62" s="313"/>
      <c r="F62" s="313"/>
      <c r="G62" s="67">
        <f t="shared" si="46"/>
        <v>0</v>
      </c>
      <c r="H62" s="313"/>
      <c r="I62" s="313"/>
      <c r="J62" s="67">
        <f t="shared" si="47"/>
        <v>0</v>
      </c>
      <c r="K62" s="313"/>
      <c r="L62" s="313"/>
      <c r="M62" s="68">
        <f t="shared" si="48"/>
        <v>0</v>
      </c>
      <c r="N62" s="13"/>
      <c r="S62" s="432" t="str">
        <f t="shared" si="39"/>
        <v/>
      </c>
    </row>
    <row r="63" spans="1:19" s="1" customFormat="1" ht="21.95" customHeight="1" x14ac:dyDescent="0.15">
      <c r="A63" s="64"/>
      <c r="B63" s="65">
        <f t="shared" si="43"/>
        <v>0</v>
      </c>
      <c r="C63" s="65">
        <f t="shared" si="44"/>
        <v>0</v>
      </c>
      <c r="D63" s="67">
        <f t="shared" si="45"/>
        <v>0</v>
      </c>
      <c r="E63" s="313"/>
      <c r="F63" s="313"/>
      <c r="G63" s="67">
        <f t="shared" si="46"/>
        <v>0</v>
      </c>
      <c r="H63" s="313"/>
      <c r="I63" s="313"/>
      <c r="J63" s="67">
        <f t="shared" si="47"/>
        <v>0</v>
      </c>
      <c r="K63" s="313"/>
      <c r="L63" s="313"/>
      <c r="M63" s="68">
        <f t="shared" si="48"/>
        <v>0</v>
      </c>
      <c r="N63" s="13"/>
      <c r="S63" s="432" t="str">
        <f t="shared" si="39"/>
        <v/>
      </c>
    </row>
    <row r="64" spans="1:19" s="1" customFormat="1" ht="21.95" customHeight="1" x14ac:dyDescent="0.15">
      <c r="A64" s="64"/>
      <c r="B64" s="65">
        <f t="shared" si="43"/>
        <v>0</v>
      </c>
      <c r="C64" s="65">
        <f t="shared" si="44"/>
        <v>0</v>
      </c>
      <c r="D64" s="67">
        <f t="shared" si="45"/>
        <v>0</v>
      </c>
      <c r="E64" s="313"/>
      <c r="F64" s="313"/>
      <c r="G64" s="67">
        <f t="shared" si="46"/>
        <v>0</v>
      </c>
      <c r="H64" s="313"/>
      <c r="I64" s="313"/>
      <c r="J64" s="67">
        <f t="shared" si="47"/>
        <v>0</v>
      </c>
      <c r="K64" s="313"/>
      <c r="L64" s="313"/>
      <c r="M64" s="68">
        <f t="shared" si="48"/>
        <v>0</v>
      </c>
      <c r="N64" s="13"/>
      <c r="S64" s="432" t="str">
        <f t="shared" si="39"/>
        <v/>
      </c>
    </row>
    <row r="65" spans="1:19" s="1" customFormat="1" ht="21.95" customHeight="1" x14ac:dyDescent="0.15">
      <c r="A65" s="64"/>
      <c r="B65" s="65">
        <f t="shared" si="43"/>
        <v>0</v>
      </c>
      <c r="C65" s="65">
        <f t="shared" si="44"/>
        <v>0</v>
      </c>
      <c r="D65" s="67">
        <f t="shared" si="45"/>
        <v>0</v>
      </c>
      <c r="E65" s="313"/>
      <c r="F65" s="313"/>
      <c r="G65" s="67">
        <f t="shared" si="46"/>
        <v>0</v>
      </c>
      <c r="H65" s="313"/>
      <c r="I65" s="313"/>
      <c r="J65" s="67">
        <f t="shared" si="47"/>
        <v>0</v>
      </c>
      <c r="K65" s="313"/>
      <c r="L65" s="313"/>
      <c r="M65" s="68">
        <f t="shared" si="48"/>
        <v>0</v>
      </c>
      <c r="N65" s="13"/>
      <c r="S65" s="432" t="str">
        <f t="shared" si="39"/>
        <v/>
      </c>
    </row>
    <row r="66" spans="1:19" s="1" customFormat="1" ht="21.95" customHeight="1" x14ac:dyDescent="0.15">
      <c r="A66" s="64"/>
      <c r="B66" s="65">
        <f t="shared" si="43"/>
        <v>0</v>
      </c>
      <c r="C66" s="65">
        <f t="shared" si="44"/>
        <v>0</v>
      </c>
      <c r="D66" s="67">
        <f t="shared" si="45"/>
        <v>0</v>
      </c>
      <c r="E66" s="313"/>
      <c r="F66" s="313"/>
      <c r="G66" s="67">
        <f t="shared" si="46"/>
        <v>0</v>
      </c>
      <c r="H66" s="313"/>
      <c r="I66" s="313"/>
      <c r="J66" s="67">
        <f t="shared" si="47"/>
        <v>0</v>
      </c>
      <c r="K66" s="313"/>
      <c r="L66" s="313"/>
      <c r="M66" s="68">
        <f t="shared" si="48"/>
        <v>0</v>
      </c>
      <c r="N66" s="13"/>
      <c r="S66" s="432" t="str">
        <f t="shared" si="39"/>
        <v/>
      </c>
    </row>
    <row r="67" spans="1:19" s="1" customFormat="1" ht="21.95" customHeight="1" x14ac:dyDescent="0.15">
      <c r="A67" s="64"/>
      <c r="B67" s="65">
        <f t="shared" si="43"/>
        <v>0</v>
      </c>
      <c r="C67" s="65">
        <f t="shared" si="44"/>
        <v>0</v>
      </c>
      <c r="D67" s="67">
        <f t="shared" si="45"/>
        <v>0</v>
      </c>
      <c r="E67" s="313"/>
      <c r="F67" s="313"/>
      <c r="G67" s="67">
        <f t="shared" si="46"/>
        <v>0</v>
      </c>
      <c r="H67" s="313"/>
      <c r="I67" s="313"/>
      <c r="J67" s="67">
        <f t="shared" si="47"/>
        <v>0</v>
      </c>
      <c r="K67" s="313"/>
      <c r="L67" s="313"/>
      <c r="M67" s="68">
        <f t="shared" si="48"/>
        <v>0</v>
      </c>
      <c r="N67" s="13"/>
      <c r="S67" s="432" t="str">
        <f t="shared" si="39"/>
        <v/>
      </c>
    </row>
    <row r="68" spans="1:19" s="1" customFormat="1" ht="21.95" customHeight="1" x14ac:dyDescent="0.15">
      <c r="A68" s="64"/>
      <c r="B68" s="65">
        <f t="shared" si="43"/>
        <v>0</v>
      </c>
      <c r="C68" s="65">
        <f t="shared" si="44"/>
        <v>0</v>
      </c>
      <c r="D68" s="67">
        <f t="shared" si="45"/>
        <v>0</v>
      </c>
      <c r="E68" s="313"/>
      <c r="F68" s="313"/>
      <c r="G68" s="67">
        <f t="shared" si="46"/>
        <v>0</v>
      </c>
      <c r="H68" s="313"/>
      <c r="I68" s="313"/>
      <c r="J68" s="67">
        <f t="shared" si="47"/>
        <v>0</v>
      </c>
      <c r="K68" s="313"/>
      <c r="L68" s="313"/>
      <c r="M68" s="68">
        <f t="shared" si="48"/>
        <v>0</v>
      </c>
      <c r="N68" s="13"/>
      <c r="S68" s="432" t="str">
        <f t="shared" si="39"/>
        <v/>
      </c>
    </row>
    <row r="69" spans="1:19" s="1" customFormat="1" ht="21.95" customHeight="1" x14ac:dyDescent="0.15">
      <c r="A69" s="64"/>
      <c r="B69" s="65">
        <f t="shared" si="43"/>
        <v>0</v>
      </c>
      <c r="C69" s="65">
        <f t="shared" si="44"/>
        <v>0</v>
      </c>
      <c r="D69" s="67">
        <f t="shared" si="45"/>
        <v>0</v>
      </c>
      <c r="E69" s="313"/>
      <c r="F69" s="313"/>
      <c r="G69" s="67">
        <f t="shared" si="46"/>
        <v>0</v>
      </c>
      <c r="H69" s="313"/>
      <c r="I69" s="313"/>
      <c r="J69" s="67">
        <f t="shared" si="47"/>
        <v>0</v>
      </c>
      <c r="K69" s="313"/>
      <c r="L69" s="313"/>
      <c r="M69" s="68">
        <f t="shared" si="48"/>
        <v>0</v>
      </c>
      <c r="N69" s="13"/>
      <c r="S69" s="432" t="str">
        <f t="shared" si="39"/>
        <v/>
      </c>
    </row>
    <row r="70" spans="1:19" s="1" customFormat="1" ht="21.95" customHeight="1" x14ac:dyDescent="0.15">
      <c r="A70" s="64"/>
      <c r="B70" s="65">
        <f t="shared" si="43"/>
        <v>0</v>
      </c>
      <c r="C70" s="65">
        <f t="shared" si="44"/>
        <v>0</v>
      </c>
      <c r="D70" s="67">
        <f t="shared" si="45"/>
        <v>0</v>
      </c>
      <c r="E70" s="313"/>
      <c r="F70" s="313"/>
      <c r="G70" s="67">
        <f t="shared" si="46"/>
        <v>0</v>
      </c>
      <c r="H70" s="313"/>
      <c r="I70" s="313"/>
      <c r="J70" s="67">
        <f t="shared" si="47"/>
        <v>0</v>
      </c>
      <c r="K70" s="313"/>
      <c r="L70" s="313"/>
      <c r="M70" s="68">
        <f t="shared" si="48"/>
        <v>0</v>
      </c>
      <c r="N70" s="13"/>
      <c r="S70" s="432" t="str">
        <f t="shared" si="39"/>
        <v/>
      </c>
    </row>
    <row r="71" spans="1:19" s="1" customFormat="1" ht="21.95" customHeight="1" x14ac:dyDescent="0.15">
      <c r="A71" s="64"/>
      <c r="B71" s="65">
        <f t="shared" si="43"/>
        <v>0</v>
      </c>
      <c r="C71" s="65">
        <f t="shared" si="44"/>
        <v>0</v>
      </c>
      <c r="D71" s="67">
        <f t="shared" si="45"/>
        <v>0</v>
      </c>
      <c r="E71" s="313"/>
      <c r="F71" s="313"/>
      <c r="G71" s="67">
        <f t="shared" si="46"/>
        <v>0</v>
      </c>
      <c r="H71" s="313"/>
      <c r="I71" s="313"/>
      <c r="J71" s="67">
        <f t="shared" si="47"/>
        <v>0</v>
      </c>
      <c r="K71" s="313"/>
      <c r="L71" s="313"/>
      <c r="M71" s="68">
        <f t="shared" si="48"/>
        <v>0</v>
      </c>
      <c r="N71" s="13"/>
      <c r="S71" s="432" t="str">
        <f t="shared" si="39"/>
        <v/>
      </c>
    </row>
    <row r="72" spans="1:19" s="1" customFormat="1" ht="21.95" customHeight="1" x14ac:dyDescent="0.15">
      <c r="A72" s="64"/>
      <c r="B72" s="65">
        <f t="shared" si="43"/>
        <v>0</v>
      </c>
      <c r="C72" s="65">
        <f t="shared" si="44"/>
        <v>0</v>
      </c>
      <c r="D72" s="67">
        <f t="shared" si="45"/>
        <v>0</v>
      </c>
      <c r="E72" s="313"/>
      <c r="F72" s="313"/>
      <c r="G72" s="67">
        <f t="shared" si="46"/>
        <v>0</v>
      </c>
      <c r="H72" s="313"/>
      <c r="I72" s="313"/>
      <c r="J72" s="67">
        <f t="shared" si="47"/>
        <v>0</v>
      </c>
      <c r="K72" s="313"/>
      <c r="L72" s="313"/>
      <c r="M72" s="68">
        <f t="shared" si="48"/>
        <v>0</v>
      </c>
      <c r="N72" s="13"/>
      <c r="S72" s="432" t="str">
        <f t="shared" si="39"/>
        <v/>
      </c>
    </row>
    <row r="73" spans="1:19" s="1" customFormat="1" ht="21.95" customHeight="1" thickBot="1" x14ac:dyDescent="0.2">
      <c r="A73" s="66"/>
      <c r="B73" s="172">
        <f t="shared" si="43"/>
        <v>0</v>
      </c>
      <c r="C73" s="172">
        <f t="shared" si="44"/>
        <v>0</v>
      </c>
      <c r="D73" s="173">
        <f t="shared" si="45"/>
        <v>0</v>
      </c>
      <c r="E73" s="42"/>
      <c r="F73" s="42"/>
      <c r="G73" s="173">
        <f t="shared" si="46"/>
        <v>0</v>
      </c>
      <c r="H73" s="42"/>
      <c r="I73" s="42"/>
      <c r="J73" s="173">
        <f t="shared" si="47"/>
        <v>0</v>
      </c>
      <c r="K73" s="42"/>
      <c r="L73" s="42"/>
      <c r="M73" s="185">
        <f t="shared" si="48"/>
        <v>0</v>
      </c>
      <c r="N73" s="13"/>
      <c r="S73" s="432" t="str">
        <f t="shared" si="39"/>
        <v/>
      </c>
    </row>
  </sheetData>
  <sheetProtection algorithmName="SHA-512" hashValue="oZGYOfjcYn8s0XlR3rUaDZXg4u/6WKyQRees5hniwuVbYym5Z9kxjRyFOHBpEUQiuqf5br8BLR3rvtl/yEk/uA==" saltValue="sdkaLc4FD6YFxkXw20mU4w==" spinCount="100000" sheet="1" objects="1" scenarios="1" selectLockedCells="1"/>
  <mergeCells count="13">
    <mergeCell ref="A1:Q1"/>
    <mergeCell ref="A40:F40"/>
    <mergeCell ref="L40:M40"/>
    <mergeCell ref="A2:C2"/>
    <mergeCell ref="A4:G4"/>
    <mergeCell ref="A5:A6"/>
    <mergeCell ref="B5:I5"/>
    <mergeCell ref="J5:Q5"/>
    <mergeCell ref="A41:A42"/>
    <mergeCell ref="B41:D41"/>
    <mergeCell ref="E41:G41"/>
    <mergeCell ref="H41:J41"/>
    <mergeCell ref="K41:M41"/>
  </mergeCells>
  <phoneticPr fontId="37" type="noConversion"/>
  <printOptions horizontalCentered="1"/>
  <pageMargins left="0.23622047244094491" right="0.23622047244094491" top="0.74803149606299213" bottom="0.35433070866141736" header="0.31496062992125984" footer="0.31496062992125984"/>
  <pageSetup paperSize="9" scale="65" fitToHeight="0" orientation="portrait" horizontalDpi="300" verticalDpi="300" r:id="rId1"/>
  <headerFooter alignWithMargins="0">
    <oddHeader>&amp;R&amp;F</oddHeader>
  </headerFooter>
  <rowBreaks count="1" manualBreakCount="1">
    <brk id="3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IV105"/>
  <sheetViews>
    <sheetView showGridLines="0" topLeftCell="A55" zoomScale="70" zoomScaleNormal="70" zoomScaleSheetLayoutView="70" workbookViewId="0">
      <selection activeCell="C31" sqref="C31"/>
    </sheetView>
  </sheetViews>
  <sheetFormatPr defaultColWidth="9.109375" defaultRowHeight="14.25" x14ac:dyDescent="0.15"/>
  <cols>
    <col min="1" max="13" width="14.88671875" style="1" customWidth="1"/>
    <col min="14" max="14" width="9.109375" style="1" customWidth="1"/>
    <col min="15" max="15" width="13.21875" style="1" customWidth="1"/>
    <col min="16" max="256" width="9.109375" style="1"/>
  </cols>
  <sheetData>
    <row r="1" spans="1:15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1:15" ht="24.75" customHeight="1" x14ac:dyDescent="0.15">
      <c r="A2" s="549" t="s">
        <v>289</v>
      </c>
      <c r="B2" s="549"/>
      <c r="C2" s="549"/>
    </row>
    <row r="3" spans="1:15" ht="21.95" customHeight="1" thickBot="1" x14ac:dyDescent="0.2">
      <c r="A3" s="541" t="s">
        <v>35</v>
      </c>
      <c r="B3" s="541"/>
      <c r="C3" s="541"/>
      <c r="D3" s="541"/>
      <c r="L3" s="542" t="s">
        <v>147</v>
      </c>
      <c r="M3" s="542"/>
    </row>
    <row r="4" spans="1:15" ht="32.25" customHeight="1" thickBot="1" x14ac:dyDescent="0.2">
      <c r="A4" s="32" t="s">
        <v>224</v>
      </c>
      <c r="B4" s="19" t="s">
        <v>242</v>
      </c>
      <c r="C4" s="23" t="s">
        <v>196</v>
      </c>
      <c r="D4" s="19" t="s">
        <v>78</v>
      </c>
      <c r="E4" s="19" t="s">
        <v>98</v>
      </c>
      <c r="F4" s="19" t="s">
        <v>102</v>
      </c>
      <c r="G4" s="19" t="s">
        <v>84</v>
      </c>
      <c r="H4" s="19" t="s">
        <v>83</v>
      </c>
      <c r="I4" s="19" t="s">
        <v>86</v>
      </c>
      <c r="J4" s="19" t="s">
        <v>99</v>
      </c>
      <c r="K4" s="19" t="s">
        <v>100</v>
      </c>
      <c r="L4" s="19" t="s">
        <v>101</v>
      </c>
      <c r="M4" s="24" t="s">
        <v>103</v>
      </c>
    </row>
    <row r="5" spans="1:15" ht="21.95" customHeight="1" thickTop="1" x14ac:dyDescent="0.15">
      <c r="A5" s="25" t="s">
        <v>243</v>
      </c>
      <c r="B5" s="367">
        <f t="shared" ref="B5:B16" si="0">SUM(C5:M5)</f>
        <v>1865</v>
      </c>
      <c r="C5" s="367">
        <f t="shared" ref="C5:M5" si="1">SUM(C6:C35)</f>
        <v>669</v>
      </c>
      <c r="D5" s="367">
        <f t="shared" si="1"/>
        <v>399</v>
      </c>
      <c r="E5" s="367">
        <f t="shared" si="1"/>
        <v>230</v>
      </c>
      <c r="F5" s="367">
        <f t="shared" si="1"/>
        <v>148</v>
      </c>
      <c r="G5" s="367">
        <f t="shared" si="1"/>
        <v>88</v>
      </c>
      <c r="H5" s="367">
        <f t="shared" si="1"/>
        <v>216</v>
      </c>
      <c r="I5" s="367">
        <f t="shared" si="1"/>
        <v>85</v>
      </c>
      <c r="J5" s="367">
        <f t="shared" si="1"/>
        <v>22</v>
      </c>
      <c r="K5" s="367">
        <f t="shared" si="1"/>
        <v>5</v>
      </c>
      <c r="L5" s="367">
        <f t="shared" si="1"/>
        <v>2</v>
      </c>
      <c r="M5" s="368">
        <f t="shared" si="1"/>
        <v>1</v>
      </c>
      <c r="O5" s="13"/>
    </row>
    <row r="6" spans="1:15" ht="21.95" customHeight="1" x14ac:dyDescent="0.15">
      <c r="A6" s="33" t="str">
        <f>'1.한우'!A6</f>
        <v>홍성읍</v>
      </c>
      <c r="B6" s="369">
        <f t="shared" si="0"/>
        <v>94</v>
      </c>
      <c r="C6" s="369">
        <f>SUM('1.한우'!C6,'1.육우'!C6)</f>
        <v>30</v>
      </c>
      <c r="D6" s="369">
        <f>SUM('1.한우'!D6,'1.육우'!D6)</f>
        <v>24</v>
      </c>
      <c r="E6" s="369">
        <f>SUM('1.한우'!E6,'1.육우'!E6)</f>
        <v>12</v>
      </c>
      <c r="F6" s="369">
        <f>SUM('1.한우'!F6,'1.육우'!F6)</f>
        <v>10</v>
      </c>
      <c r="G6" s="369">
        <f>SUM('1.한우'!G6,'1.육우'!G6)</f>
        <v>6</v>
      </c>
      <c r="H6" s="369">
        <f>SUM('1.한우'!H6,'1.육우'!H6)</f>
        <v>9</v>
      </c>
      <c r="I6" s="369">
        <f>SUM('1.한우'!I6,'1.육우'!I6)</f>
        <v>3</v>
      </c>
      <c r="J6" s="369">
        <f>SUM('1.한우'!J6,'1.육우'!J6)</f>
        <v>0</v>
      </c>
      <c r="K6" s="369">
        <f>SUM('1.한우'!K6,'1.육우'!K6)</f>
        <v>0</v>
      </c>
      <c r="L6" s="369">
        <f>SUM('1.한우'!L6,'1.육우'!L6)</f>
        <v>0</v>
      </c>
      <c r="M6" s="370">
        <f>SUM('1.한우'!M6,'1.육우'!M6)</f>
        <v>0</v>
      </c>
    </row>
    <row r="7" spans="1:15" ht="21.95" customHeight="1" x14ac:dyDescent="0.15">
      <c r="A7" s="33" t="str">
        <f>'1.한우'!A7</f>
        <v>광천읍</v>
      </c>
      <c r="B7" s="369">
        <f t="shared" si="0"/>
        <v>147</v>
      </c>
      <c r="C7" s="369">
        <f>SUM('1.한우'!C7,'1.육우'!C7)</f>
        <v>48</v>
      </c>
      <c r="D7" s="369">
        <f>SUM('1.한우'!D7,'1.육우'!D7)</f>
        <v>31</v>
      </c>
      <c r="E7" s="369">
        <f>SUM('1.한우'!E7,'1.육우'!E7)</f>
        <v>19</v>
      </c>
      <c r="F7" s="369">
        <f>SUM('1.한우'!F7,'1.육우'!F7)</f>
        <v>14</v>
      </c>
      <c r="G7" s="369">
        <f>SUM('1.한우'!G7,'1.육우'!G7)</f>
        <v>5</v>
      </c>
      <c r="H7" s="369">
        <f>SUM('1.한우'!H7,'1.육우'!H7)</f>
        <v>15</v>
      </c>
      <c r="I7" s="369">
        <f>SUM('1.한우'!I7,'1.육우'!I7)</f>
        <v>10</v>
      </c>
      <c r="J7" s="369">
        <f>SUM('1.한우'!J7,'1.육우'!J7)</f>
        <v>3</v>
      </c>
      <c r="K7" s="369">
        <f>SUM('1.한우'!K7,'1.육우'!K7)</f>
        <v>0</v>
      </c>
      <c r="L7" s="369">
        <f>SUM('1.한우'!L7,'1.육우'!L7)</f>
        <v>2</v>
      </c>
      <c r="M7" s="370">
        <f>SUM('1.한우'!M7,'1.육우'!M7)</f>
        <v>0</v>
      </c>
    </row>
    <row r="8" spans="1:15" ht="21.95" customHeight="1" x14ac:dyDescent="0.15">
      <c r="A8" s="33" t="str">
        <f>'1.한우'!A8</f>
        <v>홍북읍</v>
      </c>
      <c r="B8" s="369">
        <f t="shared" si="0"/>
        <v>193</v>
      </c>
      <c r="C8" s="369">
        <f>SUM('1.한우'!C8,'1.육우'!C8)</f>
        <v>88</v>
      </c>
      <c r="D8" s="369">
        <f>SUM('1.한우'!D8,'1.육우'!D8)</f>
        <v>40</v>
      </c>
      <c r="E8" s="369">
        <f>SUM('1.한우'!E8,'1.육우'!E8)</f>
        <v>15</v>
      </c>
      <c r="F8" s="369">
        <f>SUM('1.한우'!F8,'1.육우'!F8)</f>
        <v>13</v>
      </c>
      <c r="G8" s="369">
        <f>SUM('1.한우'!G8,'1.육우'!G8)</f>
        <v>10</v>
      </c>
      <c r="H8" s="369">
        <f>SUM('1.한우'!H8,'1.육우'!H8)</f>
        <v>14</v>
      </c>
      <c r="I8" s="369">
        <f>SUM('1.한우'!I8,'1.육우'!I8)</f>
        <v>10</v>
      </c>
      <c r="J8" s="369">
        <f>SUM('1.한우'!J8,'1.육우'!J8)</f>
        <v>3</v>
      </c>
      <c r="K8" s="369">
        <f>SUM('1.한우'!K8,'1.육우'!K8)</f>
        <v>0</v>
      </c>
      <c r="L8" s="369">
        <f>SUM('1.한우'!L8,'1.육우'!L8)</f>
        <v>0</v>
      </c>
      <c r="M8" s="370">
        <f>SUM('1.한우'!M8,'1.육우'!M8)</f>
        <v>0</v>
      </c>
    </row>
    <row r="9" spans="1:15" ht="21.95" customHeight="1" x14ac:dyDescent="0.15">
      <c r="A9" s="33" t="str">
        <f>'1.한우'!A9</f>
        <v>금마면</v>
      </c>
      <c r="B9" s="369">
        <f t="shared" si="0"/>
        <v>201</v>
      </c>
      <c r="C9" s="369">
        <f>SUM('1.한우'!C9,'1.육우'!C9)</f>
        <v>76</v>
      </c>
      <c r="D9" s="369">
        <f>SUM('1.한우'!D9,'1.육우'!D9)</f>
        <v>57</v>
      </c>
      <c r="E9" s="369">
        <f>SUM('1.한우'!E9,'1.육우'!E9)</f>
        <v>22</v>
      </c>
      <c r="F9" s="369">
        <f>SUM('1.한우'!F9,'1.육우'!F9)</f>
        <v>5</v>
      </c>
      <c r="G9" s="369">
        <f>SUM('1.한우'!G9,'1.육우'!G9)</f>
        <v>13</v>
      </c>
      <c r="H9" s="369">
        <f>SUM('1.한우'!H9,'1.육우'!H9)</f>
        <v>22</v>
      </c>
      <c r="I9" s="369">
        <f>SUM('1.한우'!I9,'1.육우'!I9)</f>
        <v>6</v>
      </c>
      <c r="J9" s="369">
        <f>SUM('1.한우'!J9,'1.육우'!J9)</f>
        <v>0</v>
      </c>
      <c r="K9" s="369">
        <f>SUM('1.한우'!K9,'1.육우'!K9)</f>
        <v>0</v>
      </c>
      <c r="L9" s="369">
        <f>SUM('1.한우'!L9,'1.육우'!L9)</f>
        <v>0</v>
      </c>
      <c r="M9" s="370">
        <f>SUM('1.한우'!M9,'1.육우'!M9)</f>
        <v>0</v>
      </c>
    </row>
    <row r="10" spans="1:15" ht="21.95" customHeight="1" x14ac:dyDescent="0.15">
      <c r="A10" s="33" t="str">
        <f>'1.한우'!A10</f>
        <v>홍동면</v>
      </c>
      <c r="B10" s="369">
        <f t="shared" si="0"/>
        <v>252</v>
      </c>
      <c r="C10" s="369">
        <f>SUM('1.한우'!C10,'1.육우'!C10)</f>
        <v>79</v>
      </c>
      <c r="D10" s="369">
        <f>SUM('1.한우'!D10,'1.육우'!D10)</f>
        <v>52</v>
      </c>
      <c r="E10" s="369">
        <f>SUM('1.한우'!E10,'1.육우'!E10)</f>
        <v>48</v>
      </c>
      <c r="F10" s="369">
        <f>SUM('1.한우'!F10,'1.육우'!F10)</f>
        <v>23</v>
      </c>
      <c r="G10" s="369">
        <f>SUM('1.한우'!G10,'1.육우'!G10)</f>
        <v>8</v>
      </c>
      <c r="H10" s="369">
        <f>SUM('1.한우'!H10,'1.육우'!H10)</f>
        <v>27</v>
      </c>
      <c r="I10" s="369">
        <f>SUM('1.한우'!I10,'1.육우'!I10)</f>
        <v>12</v>
      </c>
      <c r="J10" s="369">
        <f>SUM('1.한우'!J10,'1.육우'!J10)</f>
        <v>2</v>
      </c>
      <c r="K10" s="369">
        <f>SUM('1.한우'!K10,'1.육우'!K10)</f>
        <v>1</v>
      </c>
      <c r="L10" s="369">
        <f>SUM('1.한우'!L10,'1.육우'!L10)</f>
        <v>0</v>
      </c>
      <c r="M10" s="370">
        <f>SUM('1.한우'!M10,'1.육우'!M10)</f>
        <v>0</v>
      </c>
    </row>
    <row r="11" spans="1:15" ht="21.95" customHeight="1" x14ac:dyDescent="0.15">
      <c r="A11" s="33" t="str">
        <f>'1.한우'!A11</f>
        <v>장곡면</v>
      </c>
      <c r="B11" s="369">
        <f t="shared" si="0"/>
        <v>236</v>
      </c>
      <c r="C11" s="369">
        <f>SUM('1.한우'!C11,'1.육우'!C11)</f>
        <v>89</v>
      </c>
      <c r="D11" s="369">
        <f>SUM('1.한우'!D11,'1.육우'!D11)</f>
        <v>36</v>
      </c>
      <c r="E11" s="369">
        <f>SUM('1.한우'!E11,'1.육우'!E11)</f>
        <v>24</v>
      </c>
      <c r="F11" s="369">
        <f>SUM('1.한우'!F11,'1.육우'!F11)</f>
        <v>28</v>
      </c>
      <c r="G11" s="369">
        <f>SUM('1.한우'!G11,'1.육우'!G11)</f>
        <v>11</v>
      </c>
      <c r="H11" s="369">
        <f>SUM('1.한우'!H11,'1.육우'!H11)</f>
        <v>30</v>
      </c>
      <c r="I11" s="369">
        <f>SUM('1.한우'!I11,'1.육우'!I11)</f>
        <v>15</v>
      </c>
      <c r="J11" s="369">
        <f>SUM('1.한우'!J11,'1.육우'!J11)</f>
        <v>2</v>
      </c>
      <c r="K11" s="369">
        <f>SUM('1.한우'!K11,'1.육우'!K11)</f>
        <v>1</v>
      </c>
      <c r="L11" s="369">
        <f>SUM('1.한우'!L11,'1.육우'!L11)</f>
        <v>0</v>
      </c>
      <c r="M11" s="370">
        <f>SUM('1.한우'!M11,'1.육우'!M11)</f>
        <v>0</v>
      </c>
    </row>
    <row r="12" spans="1:15" ht="21.95" customHeight="1" x14ac:dyDescent="0.15">
      <c r="A12" s="33" t="str">
        <f>'1.한우'!A12</f>
        <v>은하면</v>
      </c>
      <c r="B12" s="369">
        <f t="shared" si="0"/>
        <v>132</v>
      </c>
      <c r="C12" s="369">
        <f>SUM('1.한우'!C12,'1.육우'!C12)</f>
        <v>53</v>
      </c>
      <c r="D12" s="369">
        <f>SUM('1.한우'!D12,'1.육우'!D12)</f>
        <v>20</v>
      </c>
      <c r="E12" s="369">
        <f>SUM('1.한우'!E12,'1.육우'!E12)</f>
        <v>15</v>
      </c>
      <c r="F12" s="369">
        <f>SUM('1.한우'!F12,'1.육우'!F12)</f>
        <v>9</v>
      </c>
      <c r="G12" s="369">
        <f>SUM('1.한우'!G12,'1.육우'!G12)</f>
        <v>3</v>
      </c>
      <c r="H12" s="369">
        <f>SUM('1.한우'!H12,'1.육우'!H12)</f>
        <v>25</v>
      </c>
      <c r="I12" s="369">
        <f>SUM('1.한우'!I12,'1.육우'!I12)</f>
        <v>6</v>
      </c>
      <c r="J12" s="369">
        <f>SUM('1.한우'!J12,'1.육우'!J12)</f>
        <v>1</v>
      </c>
      <c r="K12" s="369">
        <f>SUM('1.한우'!K12,'1.육우'!K12)</f>
        <v>0</v>
      </c>
      <c r="L12" s="369">
        <f>SUM('1.한우'!L12,'1.육우'!L12)</f>
        <v>0</v>
      </c>
      <c r="M12" s="370">
        <f>SUM('1.한우'!M12,'1.육우'!M12)</f>
        <v>0</v>
      </c>
    </row>
    <row r="13" spans="1:15" ht="21.95" customHeight="1" x14ac:dyDescent="0.15">
      <c r="A13" s="33" t="str">
        <f>'1.한우'!A13</f>
        <v>결성면</v>
      </c>
      <c r="B13" s="369">
        <f t="shared" si="0"/>
        <v>151</v>
      </c>
      <c r="C13" s="369">
        <f>SUM('1.한우'!C13,'1.육우'!C13)</f>
        <v>52</v>
      </c>
      <c r="D13" s="369">
        <f>SUM('1.한우'!D13,'1.육우'!D13)</f>
        <v>34</v>
      </c>
      <c r="E13" s="369">
        <f>SUM('1.한우'!E13,'1.육우'!E13)</f>
        <v>16</v>
      </c>
      <c r="F13" s="369">
        <f>SUM('1.한우'!F13,'1.육우'!F13)</f>
        <v>8</v>
      </c>
      <c r="G13" s="369">
        <f>SUM('1.한우'!G13,'1.육우'!G13)</f>
        <v>12</v>
      </c>
      <c r="H13" s="369">
        <f>SUM('1.한우'!H13,'1.육우'!H13)</f>
        <v>18</v>
      </c>
      <c r="I13" s="369">
        <f>SUM('1.한우'!I13,'1.육우'!I13)</f>
        <v>6</v>
      </c>
      <c r="J13" s="369">
        <f>SUM('1.한우'!J13,'1.육우'!J13)</f>
        <v>3</v>
      </c>
      <c r="K13" s="369">
        <f>SUM('1.한우'!K13,'1.육우'!K13)</f>
        <v>1</v>
      </c>
      <c r="L13" s="369">
        <f>SUM('1.한우'!L13,'1.육우'!L13)</f>
        <v>0</v>
      </c>
      <c r="M13" s="370">
        <f>SUM('1.한우'!M13,'1.육우'!M13)</f>
        <v>1</v>
      </c>
    </row>
    <row r="14" spans="1:15" ht="21.95" customHeight="1" x14ac:dyDescent="0.15">
      <c r="A14" s="33" t="str">
        <f>'1.한우'!A14</f>
        <v>서부면</v>
      </c>
      <c r="B14" s="369">
        <f t="shared" si="0"/>
        <v>132</v>
      </c>
      <c r="C14" s="369">
        <f>SUM('1.한우'!C14,'1.육우'!C14)</f>
        <v>40</v>
      </c>
      <c r="D14" s="369">
        <f>SUM('1.한우'!D14,'1.육우'!D14)</f>
        <v>26</v>
      </c>
      <c r="E14" s="369">
        <f>SUM('1.한우'!E14,'1.육우'!E14)</f>
        <v>14</v>
      </c>
      <c r="F14" s="369">
        <f>SUM('1.한우'!F14,'1.육우'!F14)</f>
        <v>13</v>
      </c>
      <c r="G14" s="369">
        <f>SUM('1.한우'!G14,'1.육우'!G14)</f>
        <v>9</v>
      </c>
      <c r="H14" s="369">
        <f>SUM('1.한우'!H14,'1.육우'!H14)</f>
        <v>17</v>
      </c>
      <c r="I14" s="369">
        <f>SUM('1.한우'!I14,'1.육우'!I14)</f>
        <v>8</v>
      </c>
      <c r="J14" s="369">
        <f>SUM('1.한우'!J14,'1.육우'!J14)</f>
        <v>4</v>
      </c>
      <c r="K14" s="369">
        <f>SUM('1.한우'!K14,'1.육우'!K14)</f>
        <v>1</v>
      </c>
      <c r="L14" s="369">
        <f>SUM('1.한우'!L14,'1.육우'!L14)</f>
        <v>0</v>
      </c>
      <c r="M14" s="370">
        <f>SUM('1.한우'!M14,'1.육우'!M14)</f>
        <v>0</v>
      </c>
    </row>
    <row r="15" spans="1:15" ht="21.95" customHeight="1" x14ac:dyDescent="0.15">
      <c r="A15" s="33" t="str">
        <f>'1.한우'!A15</f>
        <v>갈산면</v>
      </c>
      <c r="B15" s="369">
        <f t="shared" si="0"/>
        <v>156</v>
      </c>
      <c r="C15" s="369">
        <f>SUM('1.한우'!C15,'1.육우'!C15)</f>
        <v>57</v>
      </c>
      <c r="D15" s="369">
        <f>SUM('1.한우'!D15,'1.육우'!D15)</f>
        <v>32</v>
      </c>
      <c r="E15" s="369">
        <f>SUM('1.한우'!E15,'1.육우'!E15)</f>
        <v>19</v>
      </c>
      <c r="F15" s="369">
        <f>SUM('1.한우'!F15,'1.육우'!F15)</f>
        <v>16</v>
      </c>
      <c r="G15" s="369">
        <f>SUM('1.한우'!G15,'1.육우'!G15)</f>
        <v>1</v>
      </c>
      <c r="H15" s="369">
        <f>SUM('1.한우'!H15,'1.육우'!H15)</f>
        <v>22</v>
      </c>
      <c r="I15" s="369">
        <f>SUM('1.한우'!I15,'1.육우'!I15)</f>
        <v>6</v>
      </c>
      <c r="J15" s="369">
        <f>SUM('1.한우'!J15,'1.육우'!J15)</f>
        <v>2</v>
      </c>
      <c r="K15" s="369">
        <f>SUM('1.한우'!K15,'1.육우'!K15)</f>
        <v>1</v>
      </c>
      <c r="L15" s="369">
        <f>SUM('1.한우'!L15,'1.육우'!L15)</f>
        <v>0</v>
      </c>
      <c r="M15" s="370">
        <f>SUM('1.한우'!M15,'1.육우'!M15)</f>
        <v>0</v>
      </c>
    </row>
    <row r="16" spans="1:15" ht="21.95" customHeight="1" x14ac:dyDescent="0.15">
      <c r="A16" s="33" t="str">
        <f>'1.한우'!A16</f>
        <v>구항면</v>
      </c>
      <c r="B16" s="369">
        <f t="shared" si="0"/>
        <v>171</v>
      </c>
      <c r="C16" s="369">
        <f>SUM('1.한우'!C16,'1.육우'!C16)</f>
        <v>57</v>
      </c>
      <c r="D16" s="369">
        <f>SUM('1.한우'!D16,'1.육우'!D16)</f>
        <v>47</v>
      </c>
      <c r="E16" s="369">
        <f>SUM('1.한우'!E16,'1.육우'!E16)</f>
        <v>26</v>
      </c>
      <c r="F16" s="369">
        <f>SUM('1.한우'!F16,'1.육우'!F16)</f>
        <v>9</v>
      </c>
      <c r="G16" s="369">
        <f>SUM('1.한우'!G16,'1.육우'!G16)</f>
        <v>10</v>
      </c>
      <c r="H16" s="369">
        <f>SUM('1.한우'!H16,'1.육우'!H16)</f>
        <v>17</v>
      </c>
      <c r="I16" s="369">
        <f>SUM('1.한우'!I16,'1.육우'!I16)</f>
        <v>3</v>
      </c>
      <c r="J16" s="369">
        <f>SUM('1.한우'!J16,'1.육우'!J16)</f>
        <v>2</v>
      </c>
      <c r="K16" s="369">
        <f>SUM('1.한우'!K16,'1.육우'!K16)</f>
        <v>0</v>
      </c>
      <c r="L16" s="369">
        <f>SUM('1.한우'!L16,'1.육우'!L16)</f>
        <v>0</v>
      </c>
      <c r="M16" s="370">
        <f>SUM('1.한우'!M16,'1.육우'!M16)</f>
        <v>0</v>
      </c>
    </row>
    <row r="17" spans="1:13" ht="21.95" customHeight="1" x14ac:dyDescent="0.15">
      <c r="A17" s="33">
        <f>'1.한우'!A17</f>
        <v>0</v>
      </c>
      <c r="B17" s="369">
        <f t="shared" ref="B17:B19" si="2">SUM(C17:M17)</f>
        <v>0</v>
      </c>
      <c r="C17" s="369">
        <f>SUM('1.한우'!C17,'1.육우'!C17)</f>
        <v>0</v>
      </c>
      <c r="D17" s="369">
        <f>SUM('1.한우'!D17,'1.육우'!D17)</f>
        <v>0</v>
      </c>
      <c r="E17" s="369">
        <f>SUM('1.한우'!E17,'1.육우'!E17)</f>
        <v>0</v>
      </c>
      <c r="F17" s="369">
        <f>SUM('1.한우'!F17,'1.육우'!F17)</f>
        <v>0</v>
      </c>
      <c r="G17" s="369">
        <f>SUM('1.한우'!G17,'1.육우'!G17)</f>
        <v>0</v>
      </c>
      <c r="H17" s="369">
        <f>SUM('1.한우'!H17,'1.육우'!H17)</f>
        <v>0</v>
      </c>
      <c r="I17" s="369">
        <f>SUM('1.한우'!I17,'1.육우'!I17)</f>
        <v>0</v>
      </c>
      <c r="J17" s="369">
        <f>SUM('1.한우'!J17,'1.육우'!J17)</f>
        <v>0</v>
      </c>
      <c r="K17" s="369">
        <f>SUM('1.한우'!K17,'1.육우'!K17)</f>
        <v>0</v>
      </c>
      <c r="L17" s="369">
        <f>SUM('1.한우'!L17,'1.육우'!L17)</f>
        <v>0</v>
      </c>
      <c r="M17" s="370">
        <f>SUM('1.한우'!M17,'1.육우'!M17)</f>
        <v>0</v>
      </c>
    </row>
    <row r="18" spans="1:13" ht="21.95" customHeight="1" x14ac:dyDescent="0.15">
      <c r="A18" s="33">
        <f>'1.한우'!A18</f>
        <v>0</v>
      </c>
      <c r="B18" s="369">
        <f t="shared" si="2"/>
        <v>0</v>
      </c>
      <c r="C18" s="369">
        <f>SUM('1.한우'!C18,'1.육우'!C18)</f>
        <v>0</v>
      </c>
      <c r="D18" s="369">
        <f>SUM('1.한우'!D18,'1.육우'!D18)</f>
        <v>0</v>
      </c>
      <c r="E18" s="369">
        <f>SUM('1.한우'!E18,'1.육우'!E18)</f>
        <v>0</v>
      </c>
      <c r="F18" s="369">
        <f>SUM('1.한우'!F18,'1.육우'!F18)</f>
        <v>0</v>
      </c>
      <c r="G18" s="369">
        <f>SUM('1.한우'!G18,'1.육우'!G18)</f>
        <v>0</v>
      </c>
      <c r="H18" s="369">
        <f>SUM('1.한우'!H18,'1.육우'!H18)</f>
        <v>0</v>
      </c>
      <c r="I18" s="369">
        <f>SUM('1.한우'!I18,'1.육우'!I18)</f>
        <v>0</v>
      </c>
      <c r="J18" s="369">
        <f>SUM('1.한우'!J18,'1.육우'!J18)</f>
        <v>0</v>
      </c>
      <c r="K18" s="369">
        <f>SUM('1.한우'!K18,'1.육우'!K18)</f>
        <v>0</v>
      </c>
      <c r="L18" s="369">
        <f>SUM('1.한우'!L18,'1.육우'!L18)</f>
        <v>0</v>
      </c>
      <c r="M18" s="370">
        <f>SUM('1.한우'!M18,'1.육우'!M18)</f>
        <v>0</v>
      </c>
    </row>
    <row r="19" spans="1:13" ht="21.95" customHeight="1" x14ac:dyDescent="0.15">
      <c r="A19" s="33">
        <f>'1.한우'!A19</f>
        <v>0</v>
      </c>
      <c r="B19" s="369">
        <f t="shared" si="2"/>
        <v>0</v>
      </c>
      <c r="C19" s="369">
        <f>SUM('1.한우'!C19,'1.육우'!C19)</f>
        <v>0</v>
      </c>
      <c r="D19" s="369">
        <f>SUM('1.한우'!D19,'1.육우'!D19)</f>
        <v>0</v>
      </c>
      <c r="E19" s="369">
        <f>SUM('1.한우'!E19,'1.육우'!E19)</f>
        <v>0</v>
      </c>
      <c r="F19" s="369">
        <f>SUM('1.한우'!F19,'1.육우'!F19)</f>
        <v>0</v>
      </c>
      <c r="G19" s="369">
        <f>SUM('1.한우'!G19,'1.육우'!G19)</f>
        <v>0</v>
      </c>
      <c r="H19" s="369">
        <f>SUM('1.한우'!H19,'1.육우'!H19)</f>
        <v>0</v>
      </c>
      <c r="I19" s="369">
        <f>SUM('1.한우'!I19,'1.육우'!I19)</f>
        <v>0</v>
      </c>
      <c r="J19" s="369">
        <f>SUM('1.한우'!J19,'1.육우'!J19)</f>
        <v>0</v>
      </c>
      <c r="K19" s="369">
        <f>SUM('1.한우'!K19,'1.육우'!K19)</f>
        <v>0</v>
      </c>
      <c r="L19" s="369">
        <f>SUM('1.한우'!L19,'1.육우'!L19)</f>
        <v>0</v>
      </c>
      <c r="M19" s="370">
        <f>SUM('1.한우'!M19,'1.육우'!M19)</f>
        <v>0</v>
      </c>
    </row>
    <row r="20" spans="1:13" ht="21.95" customHeight="1" x14ac:dyDescent="0.15">
      <c r="A20" s="33">
        <f>'1.한우'!A20</f>
        <v>0</v>
      </c>
      <c r="B20" s="369">
        <f t="shared" ref="B20:B35" si="3">SUM(C20:M20)</f>
        <v>0</v>
      </c>
      <c r="C20" s="369">
        <f>SUM('1.한우'!C20,'1.육우'!C20)</f>
        <v>0</v>
      </c>
      <c r="D20" s="369">
        <f>SUM('1.한우'!D20,'1.육우'!D20)</f>
        <v>0</v>
      </c>
      <c r="E20" s="369">
        <f>SUM('1.한우'!E20,'1.육우'!E20)</f>
        <v>0</v>
      </c>
      <c r="F20" s="369">
        <f>SUM('1.한우'!F20,'1.육우'!F20)</f>
        <v>0</v>
      </c>
      <c r="G20" s="369">
        <f>SUM('1.한우'!G20,'1.육우'!G20)</f>
        <v>0</v>
      </c>
      <c r="H20" s="369">
        <f>SUM('1.한우'!H20,'1.육우'!H20)</f>
        <v>0</v>
      </c>
      <c r="I20" s="369">
        <f>SUM('1.한우'!I20,'1.육우'!I20)</f>
        <v>0</v>
      </c>
      <c r="J20" s="369">
        <f>SUM('1.한우'!J20,'1.육우'!J20)</f>
        <v>0</v>
      </c>
      <c r="K20" s="369">
        <f>SUM('1.한우'!K20,'1.육우'!K20)</f>
        <v>0</v>
      </c>
      <c r="L20" s="369">
        <f>SUM('1.한우'!L20,'1.육우'!L20)</f>
        <v>0</v>
      </c>
      <c r="M20" s="370">
        <f>SUM('1.한우'!M20,'1.육우'!M20)</f>
        <v>0</v>
      </c>
    </row>
    <row r="21" spans="1:13" ht="21.95" customHeight="1" x14ac:dyDescent="0.15">
      <c r="A21" s="33">
        <f>'1.한우'!A21</f>
        <v>0</v>
      </c>
      <c r="B21" s="369">
        <f t="shared" si="3"/>
        <v>0</v>
      </c>
      <c r="C21" s="369">
        <f>SUM('1.한우'!C21,'1.육우'!C21)</f>
        <v>0</v>
      </c>
      <c r="D21" s="369">
        <f>SUM('1.한우'!D21,'1.육우'!D21)</f>
        <v>0</v>
      </c>
      <c r="E21" s="369">
        <f>SUM('1.한우'!E21,'1.육우'!E21)</f>
        <v>0</v>
      </c>
      <c r="F21" s="369">
        <f>SUM('1.한우'!F21,'1.육우'!F21)</f>
        <v>0</v>
      </c>
      <c r="G21" s="369">
        <f>SUM('1.한우'!G21,'1.육우'!G21)</f>
        <v>0</v>
      </c>
      <c r="H21" s="369">
        <f>SUM('1.한우'!H21,'1.육우'!H21)</f>
        <v>0</v>
      </c>
      <c r="I21" s="369">
        <f>SUM('1.한우'!I21,'1.육우'!I21)</f>
        <v>0</v>
      </c>
      <c r="J21" s="369">
        <f>SUM('1.한우'!J21,'1.육우'!J21)</f>
        <v>0</v>
      </c>
      <c r="K21" s="369">
        <f>SUM('1.한우'!K21,'1.육우'!K21)</f>
        <v>0</v>
      </c>
      <c r="L21" s="369">
        <f>SUM('1.한우'!L21,'1.육우'!L21)</f>
        <v>0</v>
      </c>
      <c r="M21" s="370">
        <f>SUM('1.한우'!M21,'1.육우'!M21)</f>
        <v>0</v>
      </c>
    </row>
    <row r="22" spans="1:13" ht="21.95" customHeight="1" x14ac:dyDescent="0.15">
      <c r="A22" s="33">
        <f>'1.한우'!A22</f>
        <v>0</v>
      </c>
      <c r="B22" s="369">
        <f t="shared" si="3"/>
        <v>0</v>
      </c>
      <c r="C22" s="369">
        <f>SUM('1.한우'!C22,'1.육우'!C22)</f>
        <v>0</v>
      </c>
      <c r="D22" s="369">
        <f>SUM('1.한우'!D22,'1.육우'!D22)</f>
        <v>0</v>
      </c>
      <c r="E22" s="369">
        <f>SUM('1.한우'!E22,'1.육우'!E22)</f>
        <v>0</v>
      </c>
      <c r="F22" s="369">
        <f>SUM('1.한우'!F22,'1.육우'!F22)</f>
        <v>0</v>
      </c>
      <c r="G22" s="369">
        <f>SUM('1.한우'!G22,'1.육우'!G22)</f>
        <v>0</v>
      </c>
      <c r="H22" s="369">
        <f>SUM('1.한우'!H22,'1.육우'!H22)</f>
        <v>0</v>
      </c>
      <c r="I22" s="369">
        <f>SUM('1.한우'!I22,'1.육우'!I22)</f>
        <v>0</v>
      </c>
      <c r="J22" s="369">
        <f>SUM('1.한우'!J22,'1.육우'!J22)</f>
        <v>0</v>
      </c>
      <c r="K22" s="369">
        <f>SUM('1.한우'!K22,'1.육우'!K22)</f>
        <v>0</v>
      </c>
      <c r="L22" s="369">
        <f>SUM('1.한우'!L22,'1.육우'!L22)</f>
        <v>0</v>
      </c>
      <c r="M22" s="370">
        <f>SUM('1.한우'!M22,'1.육우'!M22)</f>
        <v>0</v>
      </c>
    </row>
    <row r="23" spans="1:13" ht="21.95" customHeight="1" x14ac:dyDescent="0.15">
      <c r="A23" s="33">
        <f>'1.한우'!A23</f>
        <v>0</v>
      </c>
      <c r="B23" s="369">
        <f t="shared" si="3"/>
        <v>0</v>
      </c>
      <c r="C23" s="369">
        <f>SUM('1.한우'!C23,'1.육우'!C23)</f>
        <v>0</v>
      </c>
      <c r="D23" s="369">
        <f>SUM('1.한우'!D23,'1.육우'!D23)</f>
        <v>0</v>
      </c>
      <c r="E23" s="369">
        <f>SUM('1.한우'!E23,'1.육우'!E23)</f>
        <v>0</v>
      </c>
      <c r="F23" s="369">
        <f>SUM('1.한우'!F23,'1.육우'!F23)</f>
        <v>0</v>
      </c>
      <c r="G23" s="369">
        <f>SUM('1.한우'!G23,'1.육우'!G23)</f>
        <v>0</v>
      </c>
      <c r="H23" s="369">
        <f>SUM('1.한우'!H23,'1.육우'!H23)</f>
        <v>0</v>
      </c>
      <c r="I23" s="369">
        <f>SUM('1.한우'!I23,'1.육우'!I23)</f>
        <v>0</v>
      </c>
      <c r="J23" s="369">
        <f>SUM('1.한우'!J23,'1.육우'!J23)</f>
        <v>0</v>
      </c>
      <c r="K23" s="369">
        <f>SUM('1.한우'!K23,'1.육우'!K23)</f>
        <v>0</v>
      </c>
      <c r="L23" s="369">
        <f>SUM('1.한우'!L23,'1.육우'!L23)</f>
        <v>0</v>
      </c>
      <c r="M23" s="370">
        <f>SUM('1.한우'!M23,'1.육우'!M23)</f>
        <v>0</v>
      </c>
    </row>
    <row r="24" spans="1:13" ht="21.95" customHeight="1" x14ac:dyDescent="0.15">
      <c r="A24" s="33">
        <f>'1.한우'!A24</f>
        <v>0</v>
      </c>
      <c r="B24" s="369">
        <f t="shared" si="3"/>
        <v>0</v>
      </c>
      <c r="C24" s="369">
        <f>SUM('1.한우'!C24,'1.육우'!C24)</f>
        <v>0</v>
      </c>
      <c r="D24" s="369">
        <f>SUM('1.한우'!D24,'1.육우'!D24)</f>
        <v>0</v>
      </c>
      <c r="E24" s="369">
        <f>SUM('1.한우'!E24,'1.육우'!E24)</f>
        <v>0</v>
      </c>
      <c r="F24" s="369">
        <f>SUM('1.한우'!F24,'1.육우'!F24)</f>
        <v>0</v>
      </c>
      <c r="G24" s="369">
        <f>SUM('1.한우'!G24,'1.육우'!G24)</f>
        <v>0</v>
      </c>
      <c r="H24" s="369">
        <f>SUM('1.한우'!H24,'1.육우'!H24)</f>
        <v>0</v>
      </c>
      <c r="I24" s="369">
        <f>SUM('1.한우'!I24,'1.육우'!I24)</f>
        <v>0</v>
      </c>
      <c r="J24" s="369">
        <f>SUM('1.한우'!J24,'1.육우'!J24)</f>
        <v>0</v>
      </c>
      <c r="K24" s="369">
        <f>SUM('1.한우'!K24,'1.육우'!K24)</f>
        <v>0</v>
      </c>
      <c r="L24" s="369">
        <f>SUM('1.한우'!L24,'1.육우'!L24)</f>
        <v>0</v>
      </c>
      <c r="M24" s="370">
        <f>SUM('1.한우'!M24,'1.육우'!M24)</f>
        <v>0</v>
      </c>
    </row>
    <row r="25" spans="1:13" ht="21.95" customHeight="1" x14ac:dyDescent="0.15">
      <c r="A25" s="33">
        <f>'1.한우'!A25</f>
        <v>0</v>
      </c>
      <c r="B25" s="369">
        <f t="shared" si="3"/>
        <v>0</v>
      </c>
      <c r="C25" s="369">
        <f>SUM('1.한우'!C25,'1.육우'!C25)</f>
        <v>0</v>
      </c>
      <c r="D25" s="369">
        <f>SUM('1.한우'!D25,'1.육우'!D25)</f>
        <v>0</v>
      </c>
      <c r="E25" s="369">
        <f>SUM('1.한우'!E25,'1.육우'!E25)</f>
        <v>0</v>
      </c>
      <c r="F25" s="369">
        <f>SUM('1.한우'!F25,'1.육우'!F25)</f>
        <v>0</v>
      </c>
      <c r="G25" s="369">
        <f>SUM('1.한우'!G25,'1.육우'!G25)</f>
        <v>0</v>
      </c>
      <c r="H25" s="369">
        <f>SUM('1.한우'!H25,'1.육우'!H25)</f>
        <v>0</v>
      </c>
      <c r="I25" s="369">
        <f>SUM('1.한우'!I25,'1.육우'!I25)</f>
        <v>0</v>
      </c>
      <c r="J25" s="369">
        <f>SUM('1.한우'!J25,'1.육우'!J25)</f>
        <v>0</v>
      </c>
      <c r="K25" s="369">
        <f>SUM('1.한우'!K25,'1.육우'!K25)</f>
        <v>0</v>
      </c>
      <c r="L25" s="369">
        <f>SUM('1.한우'!L25,'1.육우'!L25)</f>
        <v>0</v>
      </c>
      <c r="M25" s="370">
        <f>SUM('1.한우'!M25,'1.육우'!M25)</f>
        <v>0</v>
      </c>
    </row>
    <row r="26" spans="1:13" ht="21.95" customHeight="1" x14ac:dyDescent="0.15">
      <c r="A26" s="33">
        <f>'1.한우'!A26</f>
        <v>0</v>
      </c>
      <c r="B26" s="369">
        <f t="shared" si="3"/>
        <v>0</v>
      </c>
      <c r="C26" s="369">
        <f>SUM('1.한우'!C26,'1.육우'!C26)</f>
        <v>0</v>
      </c>
      <c r="D26" s="369">
        <f>SUM('1.한우'!D26,'1.육우'!D26)</f>
        <v>0</v>
      </c>
      <c r="E26" s="369">
        <f>SUM('1.한우'!E26,'1.육우'!E26)</f>
        <v>0</v>
      </c>
      <c r="F26" s="369">
        <f>SUM('1.한우'!F26,'1.육우'!F26)</f>
        <v>0</v>
      </c>
      <c r="G26" s="369">
        <f>SUM('1.한우'!G26,'1.육우'!G26)</f>
        <v>0</v>
      </c>
      <c r="H26" s="369">
        <f>SUM('1.한우'!H26,'1.육우'!H26)</f>
        <v>0</v>
      </c>
      <c r="I26" s="369">
        <f>SUM('1.한우'!I26,'1.육우'!I26)</f>
        <v>0</v>
      </c>
      <c r="J26" s="369">
        <f>SUM('1.한우'!J26,'1.육우'!J26)</f>
        <v>0</v>
      </c>
      <c r="K26" s="369">
        <f>SUM('1.한우'!K26,'1.육우'!K26)</f>
        <v>0</v>
      </c>
      <c r="L26" s="369">
        <f>SUM('1.한우'!L26,'1.육우'!L26)</f>
        <v>0</v>
      </c>
      <c r="M26" s="370">
        <f>SUM('1.한우'!M26,'1.육우'!M26)</f>
        <v>0</v>
      </c>
    </row>
    <row r="27" spans="1:13" ht="21.95" customHeight="1" x14ac:dyDescent="0.15">
      <c r="A27" s="33">
        <f>'1.한우'!A27</f>
        <v>0</v>
      </c>
      <c r="B27" s="369">
        <f t="shared" si="3"/>
        <v>0</v>
      </c>
      <c r="C27" s="369">
        <f>SUM('1.한우'!C27,'1.육우'!C27)</f>
        <v>0</v>
      </c>
      <c r="D27" s="369">
        <f>SUM('1.한우'!D27,'1.육우'!D27)</f>
        <v>0</v>
      </c>
      <c r="E27" s="369">
        <f>SUM('1.한우'!E27,'1.육우'!E27)</f>
        <v>0</v>
      </c>
      <c r="F27" s="369">
        <f>SUM('1.한우'!F27,'1.육우'!F27)</f>
        <v>0</v>
      </c>
      <c r="G27" s="369">
        <f>SUM('1.한우'!G27,'1.육우'!G27)</f>
        <v>0</v>
      </c>
      <c r="H27" s="369">
        <f>SUM('1.한우'!H27,'1.육우'!H27)</f>
        <v>0</v>
      </c>
      <c r="I27" s="369">
        <f>SUM('1.한우'!I27,'1.육우'!I27)</f>
        <v>0</v>
      </c>
      <c r="J27" s="369">
        <f>SUM('1.한우'!J27,'1.육우'!J27)</f>
        <v>0</v>
      </c>
      <c r="K27" s="369">
        <f>SUM('1.한우'!K27,'1.육우'!K27)</f>
        <v>0</v>
      </c>
      <c r="L27" s="369">
        <f>SUM('1.한우'!L27,'1.육우'!L27)</f>
        <v>0</v>
      </c>
      <c r="M27" s="370">
        <f>SUM('1.한우'!M27,'1.육우'!M27)</f>
        <v>0</v>
      </c>
    </row>
    <row r="28" spans="1:13" ht="21.95" customHeight="1" x14ac:dyDescent="0.15">
      <c r="A28" s="33">
        <f>'1.한우'!A28</f>
        <v>0</v>
      </c>
      <c r="B28" s="369">
        <f t="shared" si="3"/>
        <v>0</v>
      </c>
      <c r="C28" s="369">
        <f>SUM('1.한우'!C28,'1.육우'!C28)</f>
        <v>0</v>
      </c>
      <c r="D28" s="369">
        <f>SUM('1.한우'!D28,'1.육우'!D28)</f>
        <v>0</v>
      </c>
      <c r="E28" s="369">
        <f>SUM('1.한우'!E28,'1.육우'!E28)</f>
        <v>0</v>
      </c>
      <c r="F28" s="369">
        <f>SUM('1.한우'!F28,'1.육우'!F28)</f>
        <v>0</v>
      </c>
      <c r="G28" s="369">
        <f>SUM('1.한우'!G28,'1.육우'!G28)</f>
        <v>0</v>
      </c>
      <c r="H28" s="369">
        <f>SUM('1.한우'!H28,'1.육우'!H28)</f>
        <v>0</v>
      </c>
      <c r="I28" s="369">
        <f>SUM('1.한우'!I28,'1.육우'!I28)</f>
        <v>0</v>
      </c>
      <c r="J28" s="369">
        <f>SUM('1.한우'!J28,'1.육우'!J28)</f>
        <v>0</v>
      </c>
      <c r="K28" s="369">
        <f>SUM('1.한우'!K28,'1.육우'!K28)</f>
        <v>0</v>
      </c>
      <c r="L28" s="369">
        <f>SUM('1.한우'!L28,'1.육우'!L28)</f>
        <v>0</v>
      </c>
      <c r="M28" s="370">
        <f>SUM('1.한우'!M28,'1.육우'!M28)</f>
        <v>0</v>
      </c>
    </row>
    <row r="29" spans="1:13" ht="21.95" customHeight="1" x14ac:dyDescent="0.15">
      <c r="A29" s="33">
        <f>'1.한우'!A29</f>
        <v>0</v>
      </c>
      <c r="B29" s="369">
        <f t="shared" si="3"/>
        <v>0</v>
      </c>
      <c r="C29" s="369">
        <f>SUM('1.한우'!C29,'1.육우'!C29)</f>
        <v>0</v>
      </c>
      <c r="D29" s="369">
        <f>SUM('1.한우'!D29,'1.육우'!D29)</f>
        <v>0</v>
      </c>
      <c r="E29" s="369">
        <f>SUM('1.한우'!E29,'1.육우'!E29)</f>
        <v>0</v>
      </c>
      <c r="F29" s="369">
        <f>SUM('1.한우'!F29,'1.육우'!F29)</f>
        <v>0</v>
      </c>
      <c r="G29" s="369">
        <f>SUM('1.한우'!G29,'1.육우'!G29)</f>
        <v>0</v>
      </c>
      <c r="H29" s="369">
        <f>SUM('1.한우'!H29,'1.육우'!H29)</f>
        <v>0</v>
      </c>
      <c r="I29" s="369">
        <f>SUM('1.한우'!I29,'1.육우'!I29)</f>
        <v>0</v>
      </c>
      <c r="J29" s="369">
        <f>SUM('1.한우'!J29,'1.육우'!J29)</f>
        <v>0</v>
      </c>
      <c r="K29" s="369">
        <f>SUM('1.한우'!K29,'1.육우'!K29)</f>
        <v>0</v>
      </c>
      <c r="L29" s="369">
        <f>SUM('1.한우'!L29,'1.육우'!L29)</f>
        <v>0</v>
      </c>
      <c r="M29" s="370">
        <f>SUM('1.한우'!M29,'1.육우'!M29)</f>
        <v>0</v>
      </c>
    </row>
    <row r="30" spans="1:13" ht="21.95" customHeight="1" x14ac:dyDescent="0.15">
      <c r="A30" s="33">
        <f>'1.한우'!A30</f>
        <v>0</v>
      </c>
      <c r="B30" s="369">
        <f t="shared" si="3"/>
        <v>0</v>
      </c>
      <c r="C30" s="369">
        <f>SUM('1.한우'!C30,'1.육우'!C30)</f>
        <v>0</v>
      </c>
      <c r="D30" s="369">
        <f>SUM('1.한우'!D30,'1.육우'!D30)</f>
        <v>0</v>
      </c>
      <c r="E30" s="369">
        <f>SUM('1.한우'!E30,'1.육우'!E30)</f>
        <v>0</v>
      </c>
      <c r="F30" s="369">
        <f>SUM('1.한우'!F30,'1.육우'!F30)</f>
        <v>0</v>
      </c>
      <c r="G30" s="369">
        <f>SUM('1.한우'!G30,'1.육우'!G30)</f>
        <v>0</v>
      </c>
      <c r="H30" s="369">
        <f>SUM('1.한우'!H30,'1.육우'!H30)</f>
        <v>0</v>
      </c>
      <c r="I30" s="369">
        <f>SUM('1.한우'!I30,'1.육우'!I30)</f>
        <v>0</v>
      </c>
      <c r="J30" s="369">
        <f>SUM('1.한우'!J30,'1.육우'!J30)</f>
        <v>0</v>
      </c>
      <c r="K30" s="369">
        <f>SUM('1.한우'!K30,'1.육우'!K30)</f>
        <v>0</v>
      </c>
      <c r="L30" s="369">
        <f>SUM('1.한우'!L30,'1.육우'!L30)</f>
        <v>0</v>
      </c>
      <c r="M30" s="370">
        <f>SUM('1.한우'!M30,'1.육우'!M30)</f>
        <v>0</v>
      </c>
    </row>
    <row r="31" spans="1:13" ht="21.95" customHeight="1" x14ac:dyDescent="0.15">
      <c r="A31" s="33">
        <f>'1.한우'!A31</f>
        <v>0</v>
      </c>
      <c r="B31" s="369">
        <f t="shared" si="3"/>
        <v>0</v>
      </c>
      <c r="C31" s="369">
        <f>SUM('1.한우'!C31,'1.육우'!C31)</f>
        <v>0</v>
      </c>
      <c r="D31" s="369">
        <f>SUM('1.한우'!D31,'1.육우'!D31)</f>
        <v>0</v>
      </c>
      <c r="E31" s="369">
        <f>SUM('1.한우'!E31,'1.육우'!E31)</f>
        <v>0</v>
      </c>
      <c r="F31" s="369">
        <f>SUM('1.한우'!F31,'1.육우'!F31)</f>
        <v>0</v>
      </c>
      <c r="G31" s="369">
        <f>SUM('1.한우'!G31,'1.육우'!G31)</f>
        <v>0</v>
      </c>
      <c r="H31" s="369">
        <f>SUM('1.한우'!H31,'1.육우'!H31)</f>
        <v>0</v>
      </c>
      <c r="I31" s="369">
        <f>SUM('1.한우'!I31,'1.육우'!I31)</f>
        <v>0</v>
      </c>
      <c r="J31" s="369">
        <f>SUM('1.한우'!J31,'1.육우'!J31)</f>
        <v>0</v>
      </c>
      <c r="K31" s="369">
        <f>SUM('1.한우'!K31,'1.육우'!K31)</f>
        <v>0</v>
      </c>
      <c r="L31" s="369">
        <f>SUM('1.한우'!L31,'1.육우'!L31)</f>
        <v>0</v>
      </c>
      <c r="M31" s="370">
        <f>SUM('1.한우'!M31,'1.육우'!M31)</f>
        <v>0</v>
      </c>
    </row>
    <row r="32" spans="1:13" ht="21.95" customHeight="1" x14ac:dyDescent="0.15">
      <c r="A32" s="33">
        <f>'1.한우'!A32</f>
        <v>0</v>
      </c>
      <c r="B32" s="369">
        <f t="shared" si="3"/>
        <v>0</v>
      </c>
      <c r="C32" s="369">
        <f>SUM('1.한우'!C32,'1.육우'!C32)</f>
        <v>0</v>
      </c>
      <c r="D32" s="369">
        <f>SUM('1.한우'!D32,'1.육우'!D32)</f>
        <v>0</v>
      </c>
      <c r="E32" s="369">
        <f>SUM('1.한우'!E32,'1.육우'!E32)</f>
        <v>0</v>
      </c>
      <c r="F32" s="369">
        <f>SUM('1.한우'!F32,'1.육우'!F32)</f>
        <v>0</v>
      </c>
      <c r="G32" s="369">
        <f>SUM('1.한우'!G32,'1.육우'!G32)</f>
        <v>0</v>
      </c>
      <c r="H32" s="369">
        <f>SUM('1.한우'!H32,'1.육우'!H32)</f>
        <v>0</v>
      </c>
      <c r="I32" s="369">
        <f>SUM('1.한우'!I32,'1.육우'!I32)</f>
        <v>0</v>
      </c>
      <c r="J32" s="369">
        <f>SUM('1.한우'!J32,'1.육우'!J32)</f>
        <v>0</v>
      </c>
      <c r="K32" s="369">
        <f>SUM('1.한우'!K32,'1.육우'!K32)</f>
        <v>0</v>
      </c>
      <c r="L32" s="369">
        <f>SUM('1.한우'!L32,'1.육우'!L32)</f>
        <v>0</v>
      </c>
      <c r="M32" s="370">
        <f>SUM('1.한우'!M32,'1.육우'!M32)</f>
        <v>0</v>
      </c>
    </row>
    <row r="33" spans="1:15" ht="21.95" customHeight="1" x14ac:dyDescent="0.15">
      <c r="A33" s="33">
        <f>'1.한우'!A33</f>
        <v>0</v>
      </c>
      <c r="B33" s="369">
        <f t="shared" si="3"/>
        <v>0</v>
      </c>
      <c r="C33" s="369">
        <f>SUM('1.한우'!C33,'1.육우'!C33)</f>
        <v>0</v>
      </c>
      <c r="D33" s="369">
        <f>SUM('1.한우'!D33,'1.육우'!D33)</f>
        <v>0</v>
      </c>
      <c r="E33" s="369">
        <f>SUM('1.한우'!E33,'1.육우'!E33)</f>
        <v>0</v>
      </c>
      <c r="F33" s="369">
        <f>SUM('1.한우'!F33,'1.육우'!F33)</f>
        <v>0</v>
      </c>
      <c r="G33" s="369">
        <f>SUM('1.한우'!G33,'1.육우'!G33)</f>
        <v>0</v>
      </c>
      <c r="H33" s="369">
        <f>SUM('1.한우'!H33,'1.육우'!H33)</f>
        <v>0</v>
      </c>
      <c r="I33" s="369">
        <f>SUM('1.한우'!I33,'1.육우'!I33)</f>
        <v>0</v>
      </c>
      <c r="J33" s="369">
        <f>SUM('1.한우'!J33,'1.육우'!J33)</f>
        <v>0</v>
      </c>
      <c r="K33" s="369">
        <f>SUM('1.한우'!K33,'1.육우'!K33)</f>
        <v>0</v>
      </c>
      <c r="L33" s="369">
        <f>SUM('1.한우'!L33,'1.육우'!L33)</f>
        <v>0</v>
      </c>
      <c r="M33" s="370">
        <f>SUM('1.한우'!M33,'1.육우'!M33)</f>
        <v>0</v>
      </c>
    </row>
    <row r="34" spans="1:15" ht="21.95" customHeight="1" x14ac:dyDescent="0.15">
      <c r="A34" s="33">
        <f>'1.한우'!A34</f>
        <v>0</v>
      </c>
      <c r="B34" s="369">
        <f t="shared" si="3"/>
        <v>0</v>
      </c>
      <c r="C34" s="369">
        <f>SUM('1.한우'!C34,'1.육우'!C34)</f>
        <v>0</v>
      </c>
      <c r="D34" s="369">
        <f>SUM('1.한우'!D34,'1.육우'!D34)</f>
        <v>0</v>
      </c>
      <c r="E34" s="369">
        <f>SUM('1.한우'!E34,'1.육우'!E34)</f>
        <v>0</v>
      </c>
      <c r="F34" s="369">
        <f>SUM('1.한우'!F34,'1.육우'!F34)</f>
        <v>0</v>
      </c>
      <c r="G34" s="369">
        <f>SUM('1.한우'!G34,'1.육우'!G34)</f>
        <v>0</v>
      </c>
      <c r="H34" s="369">
        <f>SUM('1.한우'!H34,'1.육우'!H34)</f>
        <v>0</v>
      </c>
      <c r="I34" s="369">
        <f>SUM('1.한우'!I34,'1.육우'!I34)</f>
        <v>0</v>
      </c>
      <c r="J34" s="369">
        <f>SUM('1.한우'!J34,'1.육우'!J34)</f>
        <v>0</v>
      </c>
      <c r="K34" s="369">
        <f>SUM('1.한우'!K34,'1.육우'!K34)</f>
        <v>0</v>
      </c>
      <c r="L34" s="369">
        <f>SUM('1.한우'!L34,'1.육우'!L34)</f>
        <v>0</v>
      </c>
      <c r="M34" s="370">
        <f>SUM('1.한우'!M34,'1.육우'!M34)</f>
        <v>0</v>
      </c>
    </row>
    <row r="35" spans="1:15" ht="21.95" customHeight="1" thickBot="1" x14ac:dyDescent="0.2">
      <c r="A35" s="35">
        <f>'1.한우'!A35</f>
        <v>0</v>
      </c>
      <c r="B35" s="371">
        <f t="shared" si="3"/>
        <v>0</v>
      </c>
      <c r="C35" s="371">
        <f>SUM('1.한우'!C35,'1.육우'!C35)</f>
        <v>0</v>
      </c>
      <c r="D35" s="371">
        <f>SUM('1.한우'!D35,'1.육우'!D35)</f>
        <v>0</v>
      </c>
      <c r="E35" s="371">
        <f>SUM('1.한우'!E35,'1.육우'!E35)</f>
        <v>0</v>
      </c>
      <c r="F35" s="371">
        <f>SUM('1.한우'!F35,'1.육우'!F35)</f>
        <v>0</v>
      </c>
      <c r="G35" s="371">
        <f>SUM('1.한우'!G35,'1.육우'!G35)</f>
        <v>0</v>
      </c>
      <c r="H35" s="371">
        <f>SUM('1.한우'!H35,'1.육우'!H35)</f>
        <v>0</v>
      </c>
      <c r="I35" s="371">
        <f>SUM('1.한우'!I35,'1.육우'!I35)</f>
        <v>0</v>
      </c>
      <c r="J35" s="371">
        <f>SUM('1.한우'!J35,'1.육우'!J35)</f>
        <v>0</v>
      </c>
      <c r="K35" s="371">
        <f>SUM('1.한우'!K35,'1.육우'!K35)</f>
        <v>0</v>
      </c>
      <c r="L35" s="371">
        <f>SUM('1.한우'!L35,'1.육우'!L35)</f>
        <v>0</v>
      </c>
      <c r="M35" s="372">
        <f>SUM('1.한우'!M35,'1.육우'!M35)</f>
        <v>0</v>
      </c>
    </row>
    <row r="36" spans="1:15" ht="21.95" customHeight="1" x14ac:dyDescent="0.15">
      <c r="A36" s="547"/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</row>
    <row r="37" spans="1:15" ht="21.95" customHeight="1" thickBot="1" x14ac:dyDescent="0.2">
      <c r="A37" s="541" t="s">
        <v>29</v>
      </c>
      <c r="B37" s="541"/>
      <c r="C37" s="541"/>
      <c r="D37" s="541"/>
      <c r="L37" s="542" t="s">
        <v>136</v>
      </c>
      <c r="M37" s="542"/>
    </row>
    <row r="38" spans="1:15" ht="32.25" customHeight="1" thickBot="1" x14ac:dyDescent="0.2">
      <c r="A38" s="32" t="s">
        <v>224</v>
      </c>
      <c r="B38" s="19" t="s">
        <v>242</v>
      </c>
      <c r="C38" s="23" t="s">
        <v>196</v>
      </c>
      <c r="D38" s="19" t="s">
        <v>78</v>
      </c>
      <c r="E38" s="19" t="s">
        <v>98</v>
      </c>
      <c r="F38" s="19" t="s">
        <v>102</v>
      </c>
      <c r="G38" s="19" t="s">
        <v>84</v>
      </c>
      <c r="H38" s="19" t="s">
        <v>83</v>
      </c>
      <c r="I38" s="19" t="s">
        <v>86</v>
      </c>
      <c r="J38" s="19" t="s">
        <v>99</v>
      </c>
      <c r="K38" s="19" t="s">
        <v>100</v>
      </c>
      <c r="L38" s="19" t="s">
        <v>101</v>
      </c>
      <c r="M38" s="24" t="s">
        <v>103</v>
      </c>
    </row>
    <row r="39" spans="1:15" ht="21.95" customHeight="1" thickTop="1" x14ac:dyDescent="0.15">
      <c r="A39" s="25" t="s">
        <v>243</v>
      </c>
      <c r="B39" s="20">
        <f t="shared" ref="B39:B50" si="4">SUM(C39:M39)</f>
        <v>58179</v>
      </c>
      <c r="C39" s="20">
        <f t="shared" ref="C39:M39" si="5">SUM(C40:C69)</f>
        <v>3128</v>
      </c>
      <c r="D39" s="20">
        <f t="shared" si="5"/>
        <v>5504</v>
      </c>
      <c r="E39" s="20">
        <f t="shared" si="5"/>
        <v>5481</v>
      </c>
      <c r="F39" s="20">
        <f t="shared" si="5"/>
        <v>5132</v>
      </c>
      <c r="G39" s="20">
        <f t="shared" si="5"/>
        <v>3850</v>
      </c>
      <c r="H39" s="20">
        <f t="shared" si="5"/>
        <v>15085</v>
      </c>
      <c r="I39" s="20">
        <f t="shared" si="5"/>
        <v>11422</v>
      </c>
      <c r="J39" s="20">
        <f t="shared" si="5"/>
        <v>5286</v>
      </c>
      <c r="K39" s="20">
        <f t="shared" si="5"/>
        <v>1665</v>
      </c>
      <c r="L39" s="20">
        <f t="shared" si="5"/>
        <v>847</v>
      </c>
      <c r="M39" s="26">
        <f t="shared" si="5"/>
        <v>779</v>
      </c>
      <c r="O39" s="13"/>
    </row>
    <row r="40" spans="1:15" ht="21.95" customHeight="1" x14ac:dyDescent="0.15">
      <c r="A40" s="33" t="str">
        <f>'1.한우'!A40</f>
        <v>홍성읍</v>
      </c>
      <c r="B40" s="21">
        <f t="shared" si="4"/>
        <v>2393</v>
      </c>
      <c r="C40" s="21">
        <f>SUM('1.한우'!C40,'1.육우'!C40)</f>
        <v>114</v>
      </c>
      <c r="D40" s="21">
        <f>SUM('1.한우'!D40,'1.육우'!D40)</f>
        <v>305</v>
      </c>
      <c r="E40" s="21">
        <f>SUM('1.한우'!E40,'1.육우'!E40)</f>
        <v>286</v>
      </c>
      <c r="F40" s="21">
        <f>SUM('1.한우'!F40,'1.육우'!F40)</f>
        <v>343</v>
      </c>
      <c r="G40" s="21">
        <f>SUM('1.한우'!G40,'1.육우'!G40)</f>
        <v>260</v>
      </c>
      <c r="H40" s="21">
        <f>SUM('1.한우'!H40,'1.육우'!H40)</f>
        <v>576</v>
      </c>
      <c r="I40" s="21">
        <f>SUM('1.한우'!I40,'1.육우'!I40)</f>
        <v>509</v>
      </c>
      <c r="J40" s="21">
        <f>SUM('1.한우'!J40,'1.육우'!J40)</f>
        <v>0</v>
      </c>
      <c r="K40" s="21">
        <f>SUM('1.한우'!K40,'1.육우'!K40)</f>
        <v>0</v>
      </c>
      <c r="L40" s="21">
        <f>SUM('1.한우'!L40,'1.육우'!L40)</f>
        <v>0</v>
      </c>
      <c r="M40" s="34">
        <f>SUM('1.한우'!M40,'1.육우'!M40)</f>
        <v>0</v>
      </c>
    </row>
    <row r="41" spans="1:15" ht="21.95" customHeight="1" x14ac:dyDescent="0.15">
      <c r="A41" s="33" t="str">
        <f>'1.한우'!A41</f>
        <v>광천읍</v>
      </c>
      <c r="B41" s="21">
        <f t="shared" si="4"/>
        <v>5734</v>
      </c>
      <c r="C41" s="21">
        <f>SUM('1.한우'!C41,'1.육우'!C41)</f>
        <v>227</v>
      </c>
      <c r="D41" s="21">
        <f>SUM('1.한우'!D41,'1.육우'!D41)</f>
        <v>409</v>
      </c>
      <c r="E41" s="21">
        <f>SUM('1.한우'!E41,'1.육우'!E41)</f>
        <v>453</v>
      </c>
      <c r="F41" s="21">
        <f>SUM('1.한우'!F41,'1.육우'!F41)</f>
        <v>492</v>
      </c>
      <c r="G41" s="21">
        <f>SUM('1.한우'!G41,'1.육우'!G41)</f>
        <v>210</v>
      </c>
      <c r="H41" s="21">
        <f>SUM('1.한우'!H41,'1.육우'!H41)</f>
        <v>1081</v>
      </c>
      <c r="I41" s="21">
        <f>SUM('1.한우'!I41,'1.육우'!I41)</f>
        <v>1383</v>
      </c>
      <c r="J41" s="21">
        <f>SUM('1.한우'!J41,'1.육우'!J41)</f>
        <v>632</v>
      </c>
      <c r="K41" s="21">
        <f>SUM('1.한우'!K41,'1.육우'!K41)</f>
        <v>0</v>
      </c>
      <c r="L41" s="21">
        <f>SUM('1.한우'!L41,'1.육우'!L41)</f>
        <v>847</v>
      </c>
      <c r="M41" s="34">
        <f>SUM('1.한우'!M41,'1.육우'!M41)</f>
        <v>0</v>
      </c>
    </row>
    <row r="42" spans="1:15" ht="21.95" customHeight="1" x14ac:dyDescent="0.15">
      <c r="A42" s="33" t="str">
        <f>'1.한우'!A42</f>
        <v>홍북읍</v>
      </c>
      <c r="B42" s="21">
        <f t="shared" si="4"/>
        <v>5018</v>
      </c>
      <c r="C42" s="21">
        <f>SUM('1.한우'!C42,'1.육우'!C42)</f>
        <v>386</v>
      </c>
      <c r="D42" s="21">
        <f>SUM('1.한우'!D42,'1.육우'!D42)</f>
        <v>539</v>
      </c>
      <c r="E42" s="21">
        <f>SUM('1.한우'!E42,'1.육우'!E42)</f>
        <v>349</v>
      </c>
      <c r="F42" s="21">
        <f>SUM('1.한우'!F42,'1.육우'!F42)</f>
        <v>465</v>
      </c>
      <c r="G42" s="21">
        <f>SUM('1.한우'!G42,'1.육우'!G42)</f>
        <v>437</v>
      </c>
      <c r="H42" s="21">
        <f>SUM('1.한우'!H42,'1.육우'!H42)</f>
        <v>906</v>
      </c>
      <c r="I42" s="21">
        <f>SUM('1.한우'!I42,'1.육우'!I42)</f>
        <v>1236</v>
      </c>
      <c r="J42" s="21">
        <f>SUM('1.한우'!J42,'1.육우'!J42)</f>
        <v>700</v>
      </c>
      <c r="K42" s="21">
        <f>SUM('1.한우'!K42,'1.육우'!K42)</f>
        <v>0</v>
      </c>
      <c r="L42" s="21">
        <f>SUM('1.한우'!L42,'1.육우'!L42)</f>
        <v>0</v>
      </c>
      <c r="M42" s="34">
        <f>SUM('1.한우'!M42,'1.육우'!M42)</f>
        <v>0</v>
      </c>
    </row>
    <row r="43" spans="1:15" ht="21.95" customHeight="1" x14ac:dyDescent="0.15">
      <c r="A43" s="33" t="str">
        <f>'1.한우'!A43</f>
        <v>금마면</v>
      </c>
      <c r="B43" s="21">
        <f t="shared" si="4"/>
        <v>4750</v>
      </c>
      <c r="C43" s="21">
        <f>SUM('1.한우'!C43,'1.육우'!C43)</f>
        <v>374</v>
      </c>
      <c r="D43" s="21">
        <f>SUM('1.한우'!D43,'1.육우'!D43)</f>
        <v>825</v>
      </c>
      <c r="E43" s="21">
        <f>SUM('1.한우'!E43,'1.육우'!E43)</f>
        <v>508</v>
      </c>
      <c r="F43" s="21">
        <f>SUM('1.한우'!F43,'1.육우'!F43)</f>
        <v>178</v>
      </c>
      <c r="G43" s="21">
        <f>SUM('1.한우'!G43,'1.육우'!G43)</f>
        <v>561</v>
      </c>
      <c r="H43" s="21">
        <f>SUM('1.한우'!H43,'1.육우'!H43)</f>
        <v>1500</v>
      </c>
      <c r="I43" s="21">
        <f>SUM('1.한우'!I43,'1.육우'!I43)</f>
        <v>804</v>
      </c>
      <c r="J43" s="21">
        <f>SUM('1.한우'!J43,'1.육우'!J43)</f>
        <v>0</v>
      </c>
      <c r="K43" s="21">
        <f>SUM('1.한우'!K43,'1.육우'!K43)</f>
        <v>0</v>
      </c>
      <c r="L43" s="21">
        <f>SUM('1.한우'!L43,'1.육우'!L43)</f>
        <v>0</v>
      </c>
      <c r="M43" s="34">
        <f>SUM('1.한우'!M43,'1.육우'!M43)</f>
        <v>0</v>
      </c>
    </row>
    <row r="44" spans="1:15" ht="21.95" customHeight="1" x14ac:dyDescent="0.15">
      <c r="A44" s="33" t="str">
        <f>'1.한우'!A44</f>
        <v>홍동면</v>
      </c>
      <c r="B44" s="21">
        <f t="shared" si="4"/>
        <v>7626</v>
      </c>
      <c r="C44" s="21">
        <f>SUM('1.한우'!C44,'1.육우'!C44)</f>
        <v>370</v>
      </c>
      <c r="D44" s="21">
        <f>SUM('1.한우'!D44,'1.육우'!D44)</f>
        <v>752</v>
      </c>
      <c r="E44" s="21">
        <f>SUM('1.한우'!E44,'1.육우'!E44)</f>
        <v>1152</v>
      </c>
      <c r="F44" s="21">
        <f>SUM('1.한우'!F44,'1.육우'!F44)</f>
        <v>779</v>
      </c>
      <c r="G44" s="21">
        <f>SUM('1.한우'!G44,'1.육우'!G44)</f>
        <v>358</v>
      </c>
      <c r="H44" s="21">
        <f>SUM('1.한우'!H44,'1.육우'!H44)</f>
        <v>1846</v>
      </c>
      <c r="I44" s="21">
        <f>SUM('1.한우'!I44,'1.육우'!I44)</f>
        <v>1630</v>
      </c>
      <c r="J44" s="21">
        <f>SUM('1.한우'!J44,'1.육우'!J44)</f>
        <v>419</v>
      </c>
      <c r="K44" s="21">
        <f>SUM('1.한우'!K44,'1.육우'!K44)</f>
        <v>320</v>
      </c>
      <c r="L44" s="21">
        <f>SUM('1.한우'!L44,'1.육우'!L44)</f>
        <v>0</v>
      </c>
      <c r="M44" s="34">
        <f>SUM('1.한우'!M44,'1.육우'!M44)</f>
        <v>0</v>
      </c>
    </row>
    <row r="45" spans="1:15" ht="21.95" customHeight="1" x14ac:dyDescent="0.15">
      <c r="A45" s="33" t="str">
        <f>'1.한우'!A45</f>
        <v>장곡면</v>
      </c>
      <c r="B45" s="21">
        <f t="shared" si="4"/>
        <v>7931</v>
      </c>
      <c r="C45" s="21">
        <f>SUM('1.한우'!C45,'1.육우'!C45)</f>
        <v>464</v>
      </c>
      <c r="D45" s="21">
        <f>SUM('1.한우'!D45,'1.육우'!D45)</f>
        <v>501</v>
      </c>
      <c r="E45" s="21">
        <f>SUM('1.한우'!E45,'1.육우'!E45)</f>
        <v>571</v>
      </c>
      <c r="F45" s="21">
        <f>SUM('1.한우'!F45,'1.육우'!F45)</f>
        <v>973</v>
      </c>
      <c r="G45" s="21">
        <f>SUM('1.한우'!G45,'1.육우'!G45)</f>
        <v>492</v>
      </c>
      <c r="H45" s="21">
        <f>SUM('1.한우'!H45,'1.육우'!H45)</f>
        <v>2053</v>
      </c>
      <c r="I45" s="21">
        <f>SUM('1.한우'!I45,'1.육우'!I45)</f>
        <v>2065</v>
      </c>
      <c r="J45" s="21">
        <f>SUM('1.한우'!J45,'1.육우'!J45)</f>
        <v>491</v>
      </c>
      <c r="K45" s="21">
        <f>SUM('1.한우'!K45,'1.육우'!K45)</f>
        <v>321</v>
      </c>
      <c r="L45" s="21">
        <f>SUM('1.한우'!L45,'1.육우'!L45)</f>
        <v>0</v>
      </c>
      <c r="M45" s="34">
        <f>SUM('1.한우'!M45,'1.육우'!M45)</f>
        <v>0</v>
      </c>
    </row>
    <row r="46" spans="1:15" ht="21.95" customHeight="1" x14ac:dyDescent="0.15">
      <c r="A46" s="33" t="str">
        <f>'1.한우'!A46</f>
        <v>은하면</v>
      </c>
      <c r="B46" s="21">
        <f t="shared" si="4"/>
        <v>4392</v>
      </c>
      <c r="C46" s="21">
        <f>SUM('1.한우'!C46,'1.육우'!C46)</f>
        <v>245</v>
      </c>
      <c r="D46" s="21">
        <f>SUM('1.한우'!D46,'1.육우'!D46)</f>
        <v>296</v>
      </c>
      <c r="E46" s="21">
        <f>SUM('1.한우'!E46,'1.육우'!E46)</f>
        <v>354</v>
      </c>
      <c r="F46" s="21">
        <f>SUM('1.한우'!F46,'1.육우'!F46)</f>
        <v>319</v>
      </c>
      <c r="G46" s="21">
        <f>SUM('1.한우'!G46,'1.육우'!G46)</f>
        <v>137</v>
      </c>
      <c r="H46" s="21">
        <f>SUM('1.한우'!H46,'1.육우'!H46)</f>
        <v>1892</v>
      </c>
      <c r="I46" s="21">
        <f>SUM('1.한우'!I46,'1.육우'!I46)</f>
        <v>850</v>
      </c>
      <c r="J46" s="21">
        <f>SUM('1.한우'!J46,'1.육우'!J46)</f>
        <v>299</v>
      </c>
      <c r="K46" s="21">
        <f>SUM('1.한우'!K46,'1.육우'!K46)</f>
        <v>0</v>
      </c>
      <c r="L46" s="21">
        <f>SUM('1.한우'!L46,'1.육우'!L46)</f>
        <v>0</v>
      </c>
      <c r="M46" s="34">
        <f>SUM('1.한우'!M46,'1.육우'!M46)</f>
        <v>0</v>
      </c>
    </row>
    <row r="47" spans="1:15" ht="21.95" customHeight="1" x14ac:dyDescent="0.15">
      <c r="A47" s="33" t="str">
        <f>'1.한우'!A47</f>
        <v>결성면</v>
      </c>
      <c r="B47" s="21">
        <f t="shared" si="4"/>
        <v>5696</v>
      </c>
      <c r="C47" s="21">
        <f>SUM('1.한우'!C47,'1.육우'!C47)</f>
        <v>223</v>
      </c>
      <c r="D47" s="21">
        <f>SUM('1.한우'!D47,'1.육우'!D47)</f>
        <v>474</v>
      </c>
      <c r="E47" s="21">
        <f>SUM('1.한우'!E47,'1.육우'!E47)</f>
        <v>387</v>
      </c>
      <c r="F47" s="21">
        <f>SUM('1.한우'!F47,'1.육우'!F47)</f>
        <v>271</v>
      </c>
      <c r="G47" s="21">
        <f>SUM('1.한우'!G47,'1.육우'!G47)</f>
        <v>529</v>
      </c>
      <c r="H47" s="21">
        <f>SUM('1.한우'!H47,'1.육우'!H47)</f>
        <v>1298</v>
      </c>
      <c r="I47" s="21">
        <f>SUM('1.한우'!I47,'1.육우'!I47)</f>
        <v>689</v>
      </c>
      <c r="J47" s="21">
        <f>SUM('1.한우'!J47,'1.육우'!J47)</f>
        <v>746</v>
      </c>
      <c r="K47" s="21">
        <f>SUM('1.한우'!K47,'1.육우'!K47)</f>
        <v>300</v>
      </c>
      <c r="L47" s="21">
        <f>SUM('1.한우'!L47,'1.육우'!L47)</f>
        <v>0</v>
      </c>
      <c r="M47" s="34">
        <f>SUM('1.한우'!M47,'1.육우'!M47)</f>
        <v>779</v>
      </c>
    </row>
    <row r="48" spans="1:15" ht="21.95" customHeight="1" x14ac:dyDescent="0.15">
      <c r="A48" s="33" t="str">
        <f>'1.한우'!A48</f>
        <v>서부면</v>
      </c>
      <c r="B48" s="21">
        <f t="shared" si="4"/>
        <v>5352</v>
      </c>
      <c r="C48" s="21">
        <f>SUM('1.한우'!C48,'1.육우'!C48)</f>
        <v>184</v>
      </c>
      <c r="D48" s="21">
        <f>SUM('1.한우'!D48,'1.육우'!D48)</f>
        <v>343</v>
      </c>
      <c r="E48" s="21">
        <f>SUM('1.한우'!E48,'1.육우'!E48)</f>
        <v>342</v>
      </c>
      <c r="F48" s="21">
        <f>SUM('1.한우'!F48,'1.육우'!F48)</f>
        <v>438</v>
      </c>
      <c r="G48" s="21">
        <f>SUM('1.한우'!G48,'1.육우'!G48)</f>
        <v>388</v>
      </c>
      <c r="H48" s="21">
        <f>SUM('1.한우'!H48,'1.육우'!H48)</f>
        <v>1206</v>
      </c>
      <c r="I48" s="21">
        <f>SUM('1.한우'!I48,'1.육우'!I48)</f>
        <v>1119</v>
      </c>
      <c r="J48" s="21">
        <f>SUM('1.한우'!J48,'1.육우'!J48)</f>
        <v>986</v>
      </c>
      <c r="K48" s="21">
        <f>SUM('1.한우'!K48,'1.육우'!K48)</f>
        <v>346</v>
      </c>
      <c r="L48" s="21">
        <f>SUM('1.한우'!L48,'1.육우'!L48)</f>
        <v>0</v>
      </c>
      <c r="M48" s="34">
        <f>SUM('1.한우'!M48,'1.육우'!M48)</f>
        <v>0</v>
      </c>
    </row>
    <row r="49" spans="1:13" ht="21.95" customHeight="1" x14ac:dyDescent="0.15">
      <c r="A49" s="33" t="str">
        <f>'1.한우'!A49</f>
        <v>갈산면</v>
      </c>
      <c r="B49" s="21">
        <f t="shared" si="4"/>
        <v>5014</v>
      </c>
      <c r="C49" s="21">
        <f>SUM('1.한우'!C49,'1.육우'!C49)</f>
        <v>256</v>
      </c>
      <c r="D49" s="21">
        <f>SUM('1.한우'!D49,'1.육우'!D49)</f>
        <v>443</v>
      </c>
      <c r="E49" s="21">
        <f>SUM('1.한우'!E49,'1.육우'!E49)</f>
        <v>455</v>
      </c>
      <c r="F49" s="21">
        <f>SUM('1.한우'!F49,'1.육우'!F49)</f>
        <v>559</v>
      </c>
      <c r="G49" s="21">
        <f>SUM('1.한우'!G49,'1.육우'!G49)</f>
        <v>45</v>
      </c>
      <c r="H49" s="21">
        <f>SUM('1.한우'!H49,'1.육우'!H49)</f>
        <v>1526</v>
      </c>
      <c r="I49" s="21">
        <f>SUM('1.한우'!I49,'1.육우'!I49)</f>
        <v>792</v>
      </c>
      <c r="J49" s="21">
        <f>SUM('1.한우'!J49,'1.육우'!J49)</f>
        <v>560</v>
      </c>
      <c r="K49" s="21">
        <f>SUM('1.한우'!K49,'1.육우'!K49)</f>
        <v>378</v>
      </c>
      <c r="L49" s="21">
        <f>SUM('1.한우'!L49,'1.육우'!L49)</f>
        <v>0</v>
      </c>
      <c r="M49" s="34">
        <f>SUM('1.한우'!M49,'1.육우'!M49)</f>
        <v>0</v>
      </c>
    </row>
    <row r="50" spans="1:13" ht="21.95" customHeight="1" x14ac:dyDescent="0.15">
      <c r="A50" s="33" t="str">
        <f>'1.한우'!A50</f>
        <v>구항면</v>
      </c>
      <c r="B50" s="21">
        <f t="shared" si="4"/>
        <v>4273</v>
      </c>
      <c r="C50" s="21">
        <f>SUM('1.한우'!C50,'1.육우'!C50)</f>
        <v>285</v>
      </c>
      <c r="D50" s="21">
        <f>SUM('1.한우'!D50,'1.육우'!D50)</f>
        <v>617</v>
      </c>
      <c r="E50" s="21">
        <f>SUM('1.한우'!E50,'1.육우'!E50)</f>
        <v>624</v>
      </c>
      <c r="F50" s="21">
        <f>SUM('1.한우'!F50,'1.육우'!F50)</f>
        <v>315</v>
      </c>
      <c r="G50" s="21">
        <f>SUM('1.한우'!G50,'1.육우'!G50)</f>
        <v>433</v>
      </c>
      <c r="H50" s="21">
        <f>SUM('1.한우'!H50,'1.육우'!H50)</f>
        <v>1201</v>
      </c>
      <c r="I50" s="21">
        <f>SUM('1.한우'!I50,'1.육우'!I50)</f>
        <v>345</v>
      </c>
      <c r="J50" s="21">
        <f>SUM('1.한우'!J50,'1.육우'!J50)</f>
        <v>453</v>
      </c>
      <c r="K50" s="21">
        <f>SUM('1.한우'!K50,'1.육우'!K50)</f>
        <v>0</v>
      </c>
      <c r="L50" s="21">
        <f>SUM('1.한우'!L50,'1.육우'!L50)</f>
        <v>0</v>
      </c>
      <c r="M50" s="34">
        <f>SUM('1.한우'!M50,'1.육우'!M50)</f>
        <v>0</v>
      </c>
    </row>
    <row r="51" spans="1:13" ht="21.95" customHeight="1" x14ac:dyDescent="0.15">
      <c r="A51" s="33">
        <f>'1.한우'!A51</f>
        <v>0</v>
      </c>
      <c r="B51" s="21">
        <f t="shared" ref="B51:B53" si="6">SUM(C51:M51)</f>
        <v>0</v>
      </c>
      <c r="C51" s="21">
        <f>SUM('1.한우'!C51,'1.육우'!C51)</f>
        <v>0</v>
      </c>
      <c r="D51" s="21">
        <f>SUM('1.한우'!D51,'1.육우'!D51)</f>
        <v>0</v>
      </c>
      <c r="E51" s="21">
        <f>SUM('1.한우'!E51,'1.육우'!E51)</f>
        <v>0</v>
      </c>
      <c r="F51" s="21">
        <f>SUM('1.한우'!F51,'1.육우'!F51)</f>
        <v>0</v>
      </c>
      <c r="G51" s="21">
        <f>SUM('1.한우'!G51,'1.육우'!G51)</f>
        <v>0</v>
      </c>
      <c r="H51" s="21">
        <f>SUM('1.한우'!H51,'1.육우'!H51)</f>
        <v>0</v>
      </c>
      <c r="I51" s="21">
        <f>SUM('1.한우'!I51,'1.육우'!I51)</f>
        <v>0</v>
      </c>
      <c r="J51" s="21">
        <f>SUM('1.한우'!J51,'1.육우'!J51)</f>
        <v>0</v>
      </c>
      <c r="K51" s="21">
        <f>SUM('1.한우'!K51,'1.육우'!K51)</f>
        <v>0</v>
      </c>
      <c r="L51" s="21">
        <f>SUM('1.한우'!L51,'1.육우'!L51)</f>
        <v>0</v>
      </c>
      <c r="M51" s="34">
        <f>SUM('1.한우'!M51,'1.육우'!M51)</f>
        <v>0</v>
      </c>
    </row>
    <row r="52" spans="1:13" ht="21.95" customHeight="1" x14ac:dyDescent="0.15">
      <c r="A52" s="33">
        <f>'1.한우'!A52</f>
        <v>0</v>
      </c>
      <c r="B52" s="21">
        <f t="shared" si="6"/>
        <v>0</v>
      </c>
      <c r="C52" s="21">
        <f>SUM('1.한우'!C52,'1.육우'!C52)</f>
        <v>0</v>
      </c>
      <c r="D52" s="21">
        <f>SUM('1.한우'!D52,'1.육우'!D52)</f>
        <v>0</v>
      </c>
      <c r="E52" s="21">
        <f>SUM('1.한우'!E52,'1.육우'!E52)</f>
        <v>0</v>
      </c>
      <c r="F52" s="21">
        <f>SUM('1.한우'!F52,'1.육우'!F52)</f>
        <v>0</v>
      </c>
      <c r="G52" s="21">
        <f>SUM('1.한우'!G52,'1.육우'!G52)</f>
        <v>0</v>
      </c>
      <c r="H52" s="21">
        <f>SUM('1.한우'!H52,'1.육우'!H52)</f>
        <v>0</v>
      </c>
      <c r="I52" s="21">
        <f>SUM('1.한우'!I52,'1.육우'!I52)</f>
        <v>0</v>
      </c>
      <c r="J52" s="21">
        <f>SUM('1.한우'!J52,'1.육우'!J52)</f>
        <v>0</v>
      </c>
      <c r="K52" s="21">
        <f>SUM('1.한우'!K52,'1.육우'!K52)</f>
        <v>0</v>
      </c>
      <c r="L52" s="21">
        <f>SUM('1.한우'!L52,'1.육우'!L52)</f>
        <v>0</v>
      </c>
      <c r="M52" s="34">
        <f>SUM('1.한우'!M52,'1.육우'!M52)</f>
        <v>0</v>
      </c>
    </row>
    <row r="53" spans="1:13" ht="21.95" customHeight="1" x14ac:dyDescent="0.15">
      <c r="A53" s="33">
        <f>'1.한우'!A53</f>
        <v>0</v>
      </c>
      <c r="B53" s="21">
        <f t="shared" si="6"/>
        <v>0</v>
      </c>
      <c r="C53" s="21">
        <f>SUM('1.한우'!C53,'1.육우'!C53)</f>
        <v>0</v>
      </c>
      <c r="D53" s="21">
        <f>SUM('1.한우'!D53,'1.육우'!D53)</f>
        <v>0</v>
      </c>
      <c r="E53" s="21">
        <f>SUM('1.한우'!E53,'1.육우'!E53)</f>
        <v>0</v>
      </c>
      <c r="F53" s="21">
        <f>SUM('1.한우'!F53,'1.육우'!F53)</f>
        <v>0</v>
      </c>
      <c r="G53" s="21">
        <f>SUM('1.한우'!G53,'1.육우'!G53)</f>
        <v>0</v>
      </c>
      <c r="H53" s="21">
        <f>SUM('1.한우'!H53,'1.육우'!H53)</f>
        <v>0</v>
      </c>
      <c r="I53" s="21">
        <f>SUM('1.한우'!I53,'1.육우'!I53)</f>
        <v>0</v>
      </c>
      <c r="J53" s="21">
        <f>SUM('1.한우'!J53,'1.육우'!J53)</f>
        <v>0</v>
      </c>
      <c r="K53" s="21">
        <f>SUM('1.한우'!K53,'1.육우'!K53)</f>
        <v>0</v>
      </c>
      <c r="L53" s="21">
        <f>SUM('1.한우'!L53,'1.육우'!L53)</f>
        <v>0</v>
      </c>
      <c r="M53" s="34">
        <f>SUM('1.한우'!M53,'1.육우'!M53)</f>
        <v>0</v>
      </c>
    </row>
    <row r="54" spans="1:13" ht="21.95" customHeight="1" x14ac:dyDescent="0.15">
      <c r="A54" s="33">
        <f>'1.한우'!A54</f>
        <v>0</v>
      </c>
      <c r="B54" s="21">
        <f t="shared" ref="B54:B69" si="7">SUM(C54:M54)</f>
        <v>0</v>
      </c>
      <c r="C54" s="21">
        <f>SUM('1.한우'!C54,'1.육우'!C54)</f>
        <v>0</v>
      </c>
      <c r="D54" s="21">
        <f>SUM('1.한우'!D54,'1.육우'!D54)</f>
        <v>0</v>
      </c>
      <c r="E54" s="21">
        <f>SUM('1.한우'!E54,'1.육우'!E54)</f>
        <v>0</v>
      </c>
      <c r="F54" s="21">
        <f>SUM('1.한우'!F54,'1.육우'!F54)</f>
        <v>0</v>
      </c>
      <c r="G54" s="21">
        <f>SUM('1.한우'!G54,'1.육우'!G54)</f>
        <v>0</v>
      </c>
      <c r="H54" s="21">
        <f>SUM('1.한우'!H54,'1.육우'!H54)</f>
        <v>0</v>
      </c>
      <c r="I54" s="21">
        <f>SUM('1.한우'!I54,'1.육우'!I54)</f>
        <v>0</v>
      </c>
      <c r="J54" s="21">
        <f>SUM('1.한우'!J54,'1.육우'!J54)</f>
        <v>0</v>
      </c>
      <c r="K54" s="21">
        <f>SUM('1.한우'!K54,'1.육우'!K54)</f>
        <v>0</v>
      </c>
      <c r="L54" s="21">
        <f>SUM('1.한우'!L54,'1.육우'!L54)</f>
        <v>0</v>
      </c>
      <c r="M54" s="34">
        <f>SUM('1.한우'!M54,'1.육우'!M54)</f>
        <v>0</v>
      </c>
    </row>
    <row r="55" spans="1:13" ht="21.95" customHeight="1" x14ac:dyDescent="0.15">
      <c r="A55" s="33">
        <f>'1.한우'!A55</f>
        <v>0</v>
      </c>
      <c r="B55" s="21">
        <f t="shared" si="7"/>
        <v>0</v>
      </c>
      <c r="C55" s="21">
        <f>SUM('1.한우'!C55,'1.육우'!C55)</f>
        <v>0</v>
      </c>
      <c r="D55" s="21">
        <f>SUM('1.한우'!D55,'1.육우'!D55)</f>
        <v>0</v>
      </c>
      <c r="E55" s="21">
        <f>SUM('1.한우'!E55,'1.육우'!E55)</f>
        <v>0</v>
      </c>
      <c r="F55" s="21">
        <f>SUM('1.한우'!F55,'1.육우'!F55)</f>
        <v>0</v>
      </c>
      <c r="G55" s="21">
        <f>SUM('1.한우'!G55,'1.육우'!G55)</f>
        <v>0</v>
      </c>
      <c r="H55" s="21">
        <f>SUM('1.한우'!H55,'1.육우'!H55)</f>
        <v>0</v>
      </c>
      <c r="I55" s="21">
        <f>SUM('1.한우'!I55,'1.육우'!I55)</f>
        <v>0</v>
      </c>
      <c r="J55" s="21">
        <f>SUM('1.한우'!J55,'1.육우'!J55)</f>
        <v>0</v>
      </c>
      <c r="K55" s="21">
        <f>SUM('1.한우'!K55,'1.육우'!K55)</f>
        <v>0</v>
      </c>
      <c r="L55" s="21">
        <f>SUM('1.한우'!L55,'1.육우'!L55)</f>
        <v>0</v>
      </c>
      <c r="M55" s="34">
        <f>SUM('1.한우'!M55,'1.육우'!M55)</f>
        <v>0</v>
      </c>
    </row>
    <row r="56" spans="1:13" ht="21.95" customHeight="1" x14ac:dyDescent="0.15">
      <c r="A56" s="33">
        <f>'1.한우'!A56</f>
        <v>0</v>
      </c>
      <c r="B56" s="21">
        <f t="shared" si="7"/>
        <v>0</v>
      </c>
      <c r="C56" s="21">
        <f>SUM('1.한우'!C56,'1.육우'!C56)</f>
        <v>0</v>
      </c>
      <c r="D56" s="21">
        <f>SUM('1.한우'!D56,'1.육우'!D56)</f>
        <v>0</v>
      </c>
      <c r="E56" s="21">
        <f>SUM('1.한우'!E56,'1.육우'!E56)</f>
        <v>0</v>
      </c>
      <c r="F56" s="21">
        <f>SUM('1.한우'!F56,'1.육우'!F56)</f>
        <v>0</v>
      </c>
      <c r="G56" s="21">
        <f>SUM('1.한우'!G56,'1.육우'!G56)</f>
        <v>0</v>
      </c>
      <c r="H56" s="21">
        <f>SUM('1.한우'!H56,'1.육우'!H56)</f>
        <v>0</v>
      </c>
      <c r="I56" s="21">
        <f>SUM('1.한우'!I56,'1.육우'!I56)</f>
        <v>0</v>
      </c>
      <c r="J56" s="21">
        <f>SUM('1.한우'!J56,'1.육우'!J56)</f>
        <v>0</v>
      </c>
      <c r="K56" s="21">
        <f>SUM('1.한우'!K56,'1.육우'!K56)</f>
        <v>0</v>
      </c>
      <c r="L56" s="21">
        <f>SUM('1.한우'!L56,'1.육우'!L56)</f>
        <v>0</v>
      </c>
      <c r="M56" s="34">
        <f>SUM('1.한우'!M56,'1.육우'!M56)</f>
        <v>0</v>
      </c>
    </row>
    <row r="57" spans="1:13" ht="21.95" customHeight="1" x14ac:dyDescent="0.15">
      <c r="A57" s="33">
        <f>'1.한우'!A57</f>
        <v>0</v>
      </c>
      <c r="B57" s="21">
        <f t="shared" si="7"/>
        <v>0</v>
      </c>
      <c r="C57" s="21">
        <f>SUM('1.한우'!C57,'1.육우'!C57)</f>
        <v>0</v>
      </c>
      <c r="D57" s="21">
        <f>SUM('1.한우'!D57,'1.육우'!D57)</f>
        <v>0</v>
      </c>
      <c r="E57" s="21">
        <f>SUM('1.한우'!E57,'1.육우'!E57)</f>
        <v>0</v>
      </c>
      <c r="F57" s="21">
        <f>SUM('1.한우'!F57,'1.육우'!F57)</f>
        <v>0</v>
      </c>
      <c r="G57" s="21">
        <f>SUM('1.한우'!G57,'1.육우'!G57)</f>
        <v>0</v>
      </c>
      <c r="H57" s="21">
        <f>SUM('1.한우'!H57,'1.육우'!H57)</f>
        <v>0</v>
      </c>
      <c r="I57" s="21">
        <f>SUM('1.한우'!I57,'1.육우'!I57)</f>
        <v>0</v>
      </c>
      <c r="J57" s="21">
        <f>SUM('1.한우'!J57,'1.육우'!J57)</f>
        <v>0</v>
      </c>
      <c r="K57" s="21">
        <f>SUM('1.한우'!K57,'1.육우'!K57)</f>
        <v>0</v>
      </c>
      <c r="L57" s="21">
        <f>SUM('1.한우'!L57,'1.육우'!L57)</f>
        <v>0</v>
      </c>
      <c r="M57" s="34">
        <f>SUM('1.한우'!M57,'1.육우'!M57)</f>
        <v>0</v>
      </c>
    </row>
    <row r="58" spans="1:13" ht="21.95" customHeight="1" x14ac:dyDescent="0.15">
      <c r="A58" s="33">
        <f>'1.한우'!A58</f>
        <v>0</v>
      </c>
      <c r="B58" s="21">
        <f t="shared" si="7"/>
        <v>0</v>
      </c>
      <c r="C58" s="21">
        <f>SUM('1.한우'!C58,'1.육우'!C58)</f>
        <v>0</v>
      </c>
      <c r="D58" s="21">
        <f>SUM('1.한우'!D58,'1.육우'!D58)</f>
        <v>0</v>
      </c>
      <c r="E58" s="21">
        <f>SUM('1.한우'!E58,'1.육우'!E58)</f>
        <v>0</v>
      </c>
      <c r="F58" s="21">
        <f>SUM('1.한우'!F58,'1.육우'!F58)</f>
        <v>0</v>
      </c>
      <c r="G58" s="21">
        <f>SUM('1.한우'!G58,'1.육우'!G58)</f>
        <v>0</v>
      </c>
      <c r="H58" s="21">
        <f>SUM('1.한우'!H58,'1.육우'!H58)</f>
        <v>0</v>
      </c>
      <c r="I58" s="21">
        <f>SUM('1.한우'!I58,'1.육우'!I58)</f>
        <v>0</v>
      </c>
      <c r="J58" s="21">
        <f>SUM('1.한우'!J58,'1.육우'!J58)</f>
        <v>0</v>
      </c>
      <c r="K58" s="21">
        <f>SUM('1.한우'!K58,'1.육우'!K58)</f>
        <v>0</v>
      </c>
      <c r="L58" s="21">
        <f>SUM('1.한우'!L58,'1.육우'!L58)</f>
        <v>0</v>
      </c>
      <c r="M58" s="34">
        <f>SUM('1.한우'!M58,'1.육우'!M58)</f>
        <v>0</v>
      </c>
    </row>
    <row r="59" spans="1:13" ht="21.95" customHeight="1" x14ac:dyDescent="0.15">
      <c r="A59" s="33">
        <f>'1.한우'!A59</f>
        <v>0</v>
      </c>
      <c r="B59" s="21">
        <f t="shared" si="7"/>
        <v>0</v>
      </c>
      <c r="C59" s="21">
        <f>SUM('1.한우'!C59,'1.육우'!C59)</f>
        <v>0</v>
      </c>
      <c r="D59" s="21">
        <f>SUM('1.한우'!D59,'1.육우'!D59)</f>
        <v>0</v>
      </c>
      <c r="E59" s="21">
        <f>SUM('1.한우'!E59,'1.육우'!E59)</f>
        <v>0</v>
      </c>
      <c r="F59" s="21">
        <f>SUM('1.한우'!F59,'1.육우'!F59)</f>
        <v>0</v>
      </c>
      <c r="G59" s="21">
        <f>SUM('1.한우'!G59,'1.육우'!G59)</f>
        <v>0</v>
      </c>
      <c r="H59" s="21">
        <f>SUM('1.한우'!H59,'1.육우'!H59)</f>
        <v>0</v>
      </c>
      <c r="I59" s="21">
        <f>SUM('1.한우'!I59,'1.육우'!I59)</f>
        <v>0</v>
      </c>
      <c r="J59" s="21">
        <f>SUM('1.한우'!J59,'1.육우'!J59)</f>
        <v>0</v>
      </c>
      <c r="K59" s="21">
        <f>SUM('1.한우'!K59,'1.육우'!K59)</f>
        <v>0</v>
      </c>
      <c r="L59" s="21">
        <f>SUM('1.한우'!L59,'1.육우'!L59)</f>
        <v>0</v>
      </c>
      <c r="M59" s="34">
        <f>SUM('1.한우'!M59,'1.육우'!M59)</f>
        <v>0</v>
      </c>
    </row>
    <row r="60" spans="1:13" ht="21.95" customHeight="1" x14ac:dyDescent="0.15">
      <c r="A60" s="33">
        <f>'1.한우'!A60</f>
        <v>0</v>
      </c>
      <c r="B60" s="21">
        <f t="shared" si="7"/>
        <v>0</v>
      </c>
      <c r="C60" s="21">
        <f>SUM('1.한우'!C60,'1.육우'!C60)</f>
        <v>0</v>
      </c>
      <c r="D60" s="21">
        <f>SUM('1.한우'!D60,'1.육우'!D60)</f>
        <v>0</v>
      </c>
      <c r="E60" s="21">
        <f>SUM('1.한우'!E60,'1.육우'!E60)</f>
        <v>0</v>
      </c>
      <c r="F60" s="21">
        <f>SUM('1.한우'!F60,'1.육우'!F60)</f>
        <v>0</v>
      </c>
      <c r="G60" s="21">
        <f>SUM('1.한우'!G60,'1.육우'!G60)</f>
        <v>0</v>
      </c>
      <c r="H60" s="21">
        <f>SUM('1.한우'!H60,'1.육우'!H60)</f>
        <v>0</v>
      </c>
      <c r="I60" s="21">
        <f>SUM('1.한우'!I60,'1.육우'!I60)</f>
        <v>0</v>
      </c>
      <c r="J60" s="21">
        <f>SUM('1.한우'!J60,'1.육우'!J60)</f>
        <v>0</v>
      </c>
      <c r="K60" s="21">
        <f>SUM('1.한우'!K60,'1.육우'!K60)</f>
        <v>0</v>
      </c>
      <c r="L60" s="21">
        <f>SUM('1.한우'!L60,'1.육우'!L60)</f>
        <v>0</v>
      </c>
      <c r="M60" s="34">
        <f>SUM('1.한우'!M60,'1.육우'!M60)</f>
        <v>0</v>
      </c>
    </row>
    <row r="61" spans="1:13" ht="21.95" customHeight="1" x14ac:dyDescent="0.15">
      <c r="A61" s="33">
        <f>'1.한우'!A61</f>
        <v>0</v>
      </c>
      <c r="B61" s="21">
        <f t="shared" si="7"/>
        <v>0</v>
      </c>
      <c r="C61" s="21">
        <f>SUM('1.한우'!C61,'1.육우'!C61)</f>
        <v>0</v>
      </c>
      <c r="D61" s="21">
        <f>SUM('1.한우'!D61,'1.육우'!D61)</f>
        <v>0</v>
      </c>
      <c r="E61" s="21">
        <f>SUM('1.한우'!E61,'1.육우'!E61)</f>
        <v>0</v>
      </c>
      <c r="F61" s="21">
        <f>SUM('1.한우'!F61,'1.육우'!F61)</f>
        <v>0</v>
      </c>
      <c r="G61" s="21">
        <f>SUM('1.한우'!G61,'1.육우'!G61)</f>
        <v>0</v>
      </c>
      <c r="H61" s="21">
        <f>SUM('1.한우'!H61,'1.육우'!H61)</f>
        <v>0</v>
      </c>
      <c r="I61" s="21">
        <f>SUM('1.한우'!I61,'1.육우'!I61)</f>
        <v>0</v>
      </c>
      <c r="J61" s="21">
        <f>SUM('1.한우'!J61,'1.육우'!J61)</f>
        <v>0</v>
      </c>
      <c r="K61" s="21">
        <f>SUM('1.한우'!K61,'1.육우'!K61)</f>
        <v>0</v>
      </c>
      <c r="L61" s="21">
        <f>SUM('1.한우'!L61,'1.육우'!L61)</f>
        <v>0</v>
      </c>
      <c r="M61" s="34">
        <f>SUM('1.한우'!M61,'1.육우'!M61)</f>
        <v>0</v>
      </c>
    </row>
    <row r="62" spans="1:13" ht="21.95" customHeight="1" x14ac:dyDescent="0.15">
      <c r="A62" s="33">
        <f>'1.한우'!A62</f>
        <v>0</v>
      </c>
      <c r="B62" s="21">
        <f t="shared" si="7"/>
        <v>0</v>
      </c>
      <c r="C62" s="21">
        <f>SUM('1.한우'!C62,'1.육우'!C62)</f>
        <v>0</v>
      </c>
      <c r="D62" s="21">
        <f>SUM('1.한우'!D62,'1.육우'!D62)</f>
        <v>0</v>
      </c>
      <c r="E62" s="21">
        <f>SUM('1.한우'!E62,'1.육우'!E62)</f>
        <v>0</v>
      </c>
      <c r="F62" s="21">
        <f>SUM('1.한우'!F62,'1.육우'!F62)</f>
        <v>0</v>
      </c>
      <c r="G62" s="21">
        <f>SUM('1.한우'!G62,'1.육우'!G62)</f>
        <v>0</v>
      </c>
      <c r="H62" s="21">
        <f>SUM('1.한우'!H62,'1.육우'!H62)</f>
        <v>0</v>
      </c>
      <c r="I62" s="21">
        <f>SUM('1.한우'!I62,'1.육우'!I62)</f>
        <v>0</v>
      </c>
      <c r="J62" s="21">
        <f>SUM('1.한우'!J62,'1.육우'!J62)</f>
        <v>0</v>
      </c>
      <c r="K62" s="21">
        <f>SUM('1.한우'!K62,'1.육우'!K62)</f>
        <v>0</v>
      </c>
      <c r="L62" s="21">
        <f>SUM('1.한우'!L62,'1.육우'!L62)</f>
        <v>0</v>
      </c>
      <c r="M62" s="34">
        <f>SUM('1.한우'!M62,'1.육우'!M62)</f>
        <v>0</v>
      </c>
    </row>
    <row r="63" spans="1:13" ht="21.95" customHeight="1" x14ac:dyDescent="0.15">
      <c r="A63" s="33">
        <f>'1.한우'!A63</f>
        <v>0</v>
      </c>
      <c r="B63" s="21">
        <f t="shared" si="7"/>
        <v>0</v>
      </c>
      <c r="C63" s="21">
        <f>SUM('1.한우'!C63,'1.육우'!C63)</f>
        <v>0</v>
      </c>
      <c r="D63" s="21">
        <f>SUM('1.한우'!D63,'1.육우'!D63)</f>
        <v>0</v>
      </c>
      <c r="E63" s="21">
        <f>SUM('1.한우'!E63,'1.육우'!E63)</f>
        <v>0</v>
      </c>
      <c r="F63" s="21">
        <f>SUM('1.한우'!F63,'1.육우'!F63)</f>
        <v>0</v>
      </c>
      <c r="G63" s="21">
        <f>SUM('1.한우'!G63,'1.육우'!G63)</f>
        <v>0</v>
      </c>
      <c r="H63" s="21">
        <f>SUM('1.한우'!H63,'1.육우'!H63)</f>
        <v>0</v>
      </c>
      <c r="I63" s="21">
        <f>SUM('1.한우'!I63,'1.육우'!I63)</f>
        <v>0</v>
      </c>
      <c r="J63" s="21">
        <f>SUM('1.한우'!J63,'1.육우'!J63)</f>
        <v>0</v>
      </c>
      <c r="K63" s="21">
        <f>SUM('1.한우'!K63,'1.육우'!K63)</f>
        <v>0</v>
      </c>
      <c r="L63" s="21">
        <f>SUM('1.한우'!L63,'1.육우'!L63)</f>
        <v>0</v>
      </c>
      <c r="M63" s="34">
        <f>SUM('1.한우'!M63,'1.육우'!M63)</f>
        <v>0</v>
      </c>
    </row>
    <row r="64" spans="1:13" ht="21.95" customHeight="1" x14ac:dyDescent="0.15">
      <c r="A64" s="33">
        <f>'1.한우'!A64</f>
        <v>0</v>
      </c>
      <c r="B64" s="21">
        <f t="shared" si="7"/>
        <v>0</v>
      </c>
      <c r="C64" s="21">
        <f>SUM('1.한우'!C64,'1.육우'!C64)</f>
        <v>0</v>
      </c>
      <c r="D64" s="21">
        <f>SUM('1.한우'!D64,'1.육우'!D64)</f>
        <v>0</v>
      </c>
      <c r="E64" s="21">
        <f>SUM('1.한우'!E64,'1.육우'!E64)</f>
        <v>0</v>
      </c>
      <c r="F64" s="21">
        <f>SUM('1.한우'!F64,'1.육우'!F64)</f>
        <v>0</v>
      </c>
      <c r="G64" s="21">
        <f>SUM('1.한우'!G64,'1.육우'!G64)</f>
        <v>0</v>
      </c>
      <c r="H64" s="21">
        <f>SUM('1.한우'!H64,'1.육우'!H64)</f>
        <v>0</v>
      </c>
      <c r="I64" s="21">
        <f>SUM('1.한우'!I64,'1.육우'!I64)</f>
        <v>0</v>
      </c>
      <c r="J64" s="21">
        <f>SUM('1.한우'!J64,'1.육우'!J64)</f>
        <v>0</v>
      </c>
      <c r="K64" s="21">
        <f>SUM('1.한우'!K64,'1.육우'!K64)</f>
        <v>0</v>
      </c>
      <c r="L64" s="21">
        <f>SUM('1.한우'!L64,'1.육우'!L64)</f>
        <v>0</v>
      </c>
      <c r="M64" s="34">
        <f>SUM('1.한우'!M64,'1.육우'!M64)</f>
        <v>0</v>
      </c>
    </row>
    <row r="65" spans="1:13" ht="21.95" customHeight="1" x14ac:dyDescent="0.15">
      <c r="A65" s="33">
        <f>'1.한우'!A65</f>
        <v>0</v>
      </c>
      <c r="B65" s="21">
        <f t="shared" si="7"/>
        <v>0</v>
      </c>
      <c r="C65" s="21">
        <f>SUM('1.한우'!C65,'1.육우'!C65)</f>
        <v>0</v>
      </c>
      <c r="D65" s="21">
        <f>SUM('1.한우'!D65,'1.육우'!D65)</f>
        <v>0</v>
      </c>
      <c r="E65" s="21">
        <f>SUM('1.한우'!E65,'1.육우'!E65)</f>
        <v>0</v>
      </c>
      <c r="F65" s="21">
        <f>SUM('1.한우'!F65,'1.육우'!F65)</f>
        <v>0</v>
      </c>
      <c r="G65" s="21">
        <f>SUM('1.한우'!G65,'1.육우'!G65)</f>
        <v>0</v>
      </c>
      <c r="H65" s="21">
        <f>SUM('1.한우'!H65,'1.육우'!H65)</f>
        <v>0</v>
      </c>
      <c r="I65" s="21">
        <f>SUM('1.한우'!I65,'1.육우'!I65)</f>
        <v>0</v>
      </c>
      <c r="J65" s="21">
        <f>SUM('1.한우'!J65,'1.육우'!J65)</f>
        <v>0</v>
      </c>
      <c r="K65" s="21">
        <f>SUM('1.한우'!K65,'1.육우'!K65)</f>
        <v>0</v>
      </c>
      <c r="L65" s="21">
        <f>SUM('1.한우'!L65,'1.육우'!L65)</f>
        <v>0</v>
      </c>
      <c r="M65" s="34">
        <f>SUM('1.한우'!M65,'1.육우'!M65)</f>
        <v>0</v>
      </c>
    </row>
    <row r="66" spans="1:13" ht="21.95" customHeight="1" x14ac:dyDescent="0.15">
      <c r="A66" s="33">
        <f>'1.한우'!A66</f>
        <v>0</v>
      </c>
      <c r="B66" s="21">
        <f t="shared" si="7"/>
        <v>0</v>
      </c>
      <c r="C66" s="21">
        <f>SUM('1.한우'!C66,'1.육우'!C66)</f>
        <v>0</v>
      </c>
      <c r="D66" s="21">
        <f>SUM('1.한우'!D66,'1.육우'!D66)</f>
        <v>0</v>
      </c>
      <c r="E66" s="21">
        <f>SUM('1.한우'!E66,'1.육우'!E66)</f>
        <v>0</v>
      </c>
      <c r="F66" s="21">
        <f>SUM('1.한우'!F66,'1.육우'!F66)</f>
        <v>0</v>
      </c>
      <c r="G66" s="21">
        <f>SUM('1.한우'!G66,'1.육우'!G66)</f>
        <v>0</v>
      </c>
      <c r="H66" s="21">
        <f>SUM('1.한우'!H66,'1.육우'!H66)</f>
        <v>0</v>
      </c>
      <c r="I66" s="21">
        <f>SUM('1.한우'!I66,'1.육우'!I66)</f>
        <v>0</v>
      </c>
      <c r="J66" s="21">
        <f>SUM('1.한우'!J66,'1.육우'!J66)</f>
        <v>0</v>
      </c>
      <c r="K66" s="21">
        <f>SUM('1.한우'!K66,'1.육우'!K66)</f>
        <v>0</v>
      </c>
      <c r="L66" s="21">
        <f>SUM('1.한우'!L66,'1.육우'!L66)</f>
        <v>0</v>
      </c>
      <c r="M66" s="34">
        <f>SUM('1.한우'!M66,'1.육우'!M66)</f>
        <v>0</v>
      </c>
    </row>
    <row r="67" spans="1:13" ht="21.95" customHeight="1" x14ac:dyDescent="0.15">
      <c r="A67" s="33">
        <f>'1.한우'!A67</f>
        <v>0</v>
      </c>
      <c r="B67" s="21">
        <f t="shared" si="7"/>
        <v>0</v>
      </c>
      <c r="C67" s="21">
        <f>SUM('1.한우'!C67,'1.육우'!C67)</f>
        <v>0</v>
      </c>
      <c r="D67" s="21">
        <f>SUM('1.한우'!D67,'1.육우'!D67)</f>
        <v>0</v>
      </c>
      <c r="E67" s="21">
        <f>SUM('1.한우'!E67,'1.육우'!E67)</f>
        <v>0</v>
      </c>
      <c r="F67" s="21">
        <f>SUM('1.한우'!F67,'1.육우'!F67)</f>
        <v>0</v>
      </c>
      <c r="G67" s="21">
        <f>SUM('1.한우'!G67,'1.육우'!G67)</f>
        <v>0</v>
      </c>
      <c r="H67" s="21">
        <f>SUM('1.한우'!H67,'1.육우'!H67)</f>
        <v>0</v>
      </c>
      <c r="I67" s="21">
        <f>SUM('1.한우'!I67,'1.육우'!I67)</f>
        <v>0</v>
      </c>
      <c r="J67" s="21">
        <f>SUM('1.한우'!J67,'1.육우'!J67)</f>
        <v>0</v>
      </c>
      <c r="K67" s="21">
        <f>SUM('1.한우'!K67,'1.육우'!K67)</f>
        <v>0</v>
      </c>
      <c r="L67" s="21">
        <f>SUM('1.한우'!L67,'1.육우'!L67)</f>
        <v>0</v>
      </c>
      <c r="M67" s="34">
        <f>SUM('1.한우'!M67,'1.육우'!M67)</f>
        <v>0</v>
      </c>
    </row>
    <row r="68" spans="1:13" ht="21.95" customHeight="1" x14ac:dyDescent="0.15">
      <c r="A68" s="33">
        <f>'1.한우'!A68</f>
        <v>0</v>
      </c>
      <c r="B68" s="21">
        <f t="shared" si="7"/>
        <v>0</v>
      </c>
      <c r="C68" s="21">
        <f>SUM('1.한우'!C68,'1.육우'!C68)</f>
        <v>0</v>
      </c>
      <c r="D68" s="21">
        <f>SUM('1.한우'!D68,'1.육우'!D68)</f>
        <v>0</v>
      </c>
      <c r="E68" s="21">
        <f>SUM('1.한우'!E68,'1.육우'!E68)</f>
        <v>0</v>
      </c>
      <c r="F68" s="21">
        <f>SUM('1.한우'!F68,'1.육우'!F68)</f>
        <v>0</v>
      </c>
      <c r="G68" s="21">
        <f>SUM('1.한우'!G68,'1.육우'!G68)</f>
        <v>0</v>
      </c>
      <c r="H68" s="21">
        <f>SUM('1.한우'!H68,'1.육우'!H68)</f>
        <v>0</v>
      </c>
      <c r="I68" s="21">
        <f>SUM('1.한우'!I68,'1.육우'!I68)</f>
        <v>0</v>
      </c>
      <c r="J68" s="21">
        <f>SUM('1.한우'!J68,'1.육우'!J68)</f>
        <v>0</v>
      </c>
      <c r="K68" s="21">
        <f>SUM('1.한우'!K68,'1.육우'!K68)</f>
        <v>0</v>
      </c>
      <c r="L68" s="21">
        <f>SUM('1.한우'!L68,'1.육우'!L68)</f>
        <v>0</v>
      </c>
      <c r="M68" s="34">
        <f>SUM('1.한우'!M68,'1.육우'!M68)</f>
        <v>0</v>
      </c>
    </row>
    <row r="69" spans="1:13" ht="21.95" customHeight="1" thickBot="1" x14ac:dyDescent="0.2">
      <c r="A69" s="35">
        <f>'1.한우'!A69</f>
        <v>0</v>
      </c>
      <c r="B69" s="22">
        <f t="shared" si="7"/>
        <v>0</v>
      </c>
      <c r="C69" s="22">
        <f>SUM('1.한우'!C69,'1.육우'!C69)</f>
        <v>0</v>
      </c>
      <c r="D69" s="22">
        <f>SUM('1.한우'!D69,'1.육우'!D69)</f>
        <v>0</v>
      </c>
      <c r="E69" s="22">
        <f>SUM('1.한우'!E69,'1.육우'!E69)</f>
        <v>0</v>
      </c>
      <c r="F69" s="22">
        <f>SUM('1.한우'!F69,'1.육우'!F69)</f>
        <v>0</v>
      </c>
      <c r="G69" s="22">
        <f>SUM('1.한우'!G69,'1.육우'!G69)</f>
        <v>0</v>
      </c>
      <c r="H69" s="22">
        <f>SUM('1.한우'!H69,'1.육우'!H69)</f>
        <v>0</v>
      </c>
      <c r="I69" s="22">
        <f>SUM('1.한우'!I69,'1.육우'!I69)</f>
        <v>0</v>
      </c>
      <c r="J69" s="22">
        <f>SUM('1.한우'!J69,'1.육우'!J69)</f>
        <v>0</v>
      </c>
      <c r="K69" s="22">
        <f>SUM('1.한우'!K69,'1.육우'!K69)</f>
        <v>0</v>
      </c>
      <c r="L69" s="22">
        <f>SUM('1.한우'!L69,'1.육우'!L69)</f>
        <v>0</v>
      </c>
      <c r="M69" s="36">
        <f>SUM('1.한우'!M69,'1.육우'!M69)</f>
        <v>0</v>
      </c>
    </row>
    <row r="70" spans="1:13" ht="21.95" customHeight="1" x14ac:dyDescent="0.15"/>
    <row r="71" spans="1:13" ht="21.95" customHeight="1" x14ac:dyDescent="0.15"/>
    <row r="72" spans="1:13" ht="21.95" customHeight="1" thickBot="1" x14ac:dyDescent="0.2">
      <c r="A72" s="541" t="s">
        <v>28</v>
      </c>
      <c r="B72" s="541"/>
      <c r="C72" s="541"/>
      <c r="D72" s="541"/>
      <c r="E72" s="14"/>
      <c r="L72" s="542" t="s">
        <v>136</v>
      </c>
      <c r="M72" s="542"/>
    </row>
    <row r="73" spans="1:13" ht="21.95" customHeight="1" x14ac:dyDescent="0.15">
      <c r="A73" s="543" t="s">
        <v>224</v>
      </c>
      <c r="B73" s="545" t="s">
        <v>104</v>
      </c>
      <c r="C73" s="545"/>
      <c r="D73" s="545"/>
      <c r="E73" s="545" t="s">
        <v>107</v>
      </c>
      <c r="F73" s="545"/>
      <c r="G73" s="545"/>
      <c r="H73" s="545" t="s">
        <v>56</v>
      </c>
      <c r="I73" s="545"/>
      <c r="J73" s="545"/>
      <c r="K73" s="545" t="s">
        <v>113</v>
      </c>
      <c r="L73" s="545"/>
      <c r="M73" s="546"/>
    </row>
    <row r="74" spans="1:13" ht="21.95" customHeight="1" thickBot="1" x14ac:dyDescent="0.2">
      <c r="A74" s="544"/>
      <c r="B74" s="27" t="s">
        <v>240</v>
      </c>
      <c r="C74" s="27" t="s">
        <v>241</v>
      </c>
      <c r="D74" s="27" t="s">
        <v>243</v>
      </c>
      <c r="E74" s="27" t="s">
        <v>240</v>
      </c>
      <c r="F74" s="27" t="s">
        <v>241</v>
      </c>
      <c r="G74" s="27" t="s">
        <v>243</v>
      </c>
      <c r="H74" s="27" t="s">
        <v>240</v>
      </c>
      <c r="I74" s="27" t="s">
        <v>241</v>
      </c>
      <c r="J74" s="27" t="s">
        <v>243</v>
      </c>
      <c r="K74" s="27" t="s">
        <v>240</v>
      </c>
      <c r="L74" s="27" t="s">
        <v>241</v>
      </c>
      <c r="M74" s="331" t="s">
        <v>243</v>
      </c>
    </row>
    <row r="75" spans="1:13" ht="21.95" customHeight="1" thickTop="1" x14ac:dyDescent="0.15">
      <c r="A75" s="25" t="s">
        <v>243</v>
      </c>
      <c r="B75" s="20">
        <f>SUM(B76:B105)</f>
        <v>38445</v>
      </c>
      <c r="C75" s="20">
        <f>SUM(C76:C105)</f>
        <v>19734</v>
      </c>
      <c r="D75" s="20">
        <f t="shared" ref="D75:D87" si="8">SUM(B75:C75)</f>
        <v>58179</v>
      </c>
      <c r="E75" s="20">
        <f>SUM(E76:E105)</f>
        <v>8543</v>
      </c>
      <c r="F75" s="20">
        <f>SUM(F76:F105)</f>
        <v>6911</v>
      </c>
      <c r="G75" s="20">
        <f t="shared" ref="G75:G87" si="9">SUM(E75:F75)</f>
        <v>15454</v>
      </c>
      <c r="H75" s="20">
        <f>SUM(H76:H105)</f>
        <v>15292</v>
      </c>
      <c r="I75" s="20">
        <f>SUM(I76:I105)</f>
        <v>8979</v>
      </c>
      <c r="J75" s="20">
        <f t="shared" ref="J75:J87" si="10">SUM(H75:I75)</f>
        <v>24271</v>
      </c>
      <c r="K75" s="20">
        <f>SUM(K76:K105)</f>
        <v>14610</v>
      </c>
      <c r="L75" s="20">
        <f>SUM(L76:L105)</f>
        <v>3844</v>
      </c>
      <c r="M75" s="26">
        <f t="shared" ref="M75:M87" si="11">SUM(K75:L75)</f>
        <v>18454</v>
      </c>
    </row>
    <row r="76" spans="1:13" ht="21.95" customHeight="1" x14ac:dyDescent="0.15">
      <c r="A76" s="33" t="str">
        <f>'1.한우'!A76</f>
        <v>홍성읍</v>
      </c>
      <c r="B76" s="28">
        <f t="shared" ref="B76:B87" si="12">SUM(E76,H76,K76)</f>
        <v>1641</v>
      </c>
      <c r="C76" s="28">
        <f t="shared" ref="C76:C87" si="13">SUM(F76,I76,L76)</f>
        <v>752</v>
      </c>
      <c r="D76" s="28">
        <f t="shared" si="8"/>
        <v>2393</v>
      </c>
      <c r="E76" s="21">
        <f>SUM('1.한우'!E76,'1.육우'!E76)</f>
        <v>418</v>
      </c>
      <c r="F76" s="21">
        <f>SUM('1.한우'!F76,'1.육우'!F76)</f>
        <v>389</v>
      </c>
      <c r="G76" s="28">
        <f t="shared" si="9"/>
        <v>807</v>
      </c>
      <c r="H76" s="21">
        <f>SUM('1.한우'!H76,'1.육우'!H76)</f>
        <v>392</v>
      </c>
      <c r="I76" s="21">
        <f>SUM('1.한우'!I76,'1.육우'!I76)</f>
        <v>218</v>
      </c>
      <c r="J76" s="28">
        <f t="shared" si="10"/>
        <v>610</v>
      </c>
      <c r="K76" s="21">
        <f>SUM('1.한우'!K76,'1.육우'!K76)</f>
        <v>831</v>
      </c>
      <c r="L76" s="21">
        <f>SUM('1.한우'!L76,'1.육우'!L76)</f>
        <v>145</v>
      </c>
      <c r="M76" s="30">
        <f t="shared" si="11"/>
        <v>976</v>
      </c>
    </row>
    <row r="77" spans="1:13" ht="21.95" customHeight="1" x14ac:dyDescent="0.15">
      <c r="A77" s="33" t="str">
        <f>'1.한우'!A77</f>
        <v>광천읍</v>
      </c>
      <c r="B77" s="28">
        <f t="shared" si="12"/>
        <v>3589</v>
      </c>
      <c r="C77" s="28">
        <f t="shared" si="13"/>
        <v>2145</v>
      </c>
      <c r="D77" s="28">
        <f t="shared" si="8"/>
        <v>5734</v>
      </c>
      <c r="E77" s="21">
        <f>SUM('1.한우'!E77,'1.육우'!E77)</f>
        <v>783</v>
      </c>
      <c r="F77" s="21">
        <f>SUM('1.한우'!F77,'1.육우'!F77)</f>
        <v>787</v>
      </c>
      <c r="G77" s="28">
        <f t="shared" si="9"/>
        <v>1570</v>
      </c>
      <c r="H77" s="21">
        <f>SUM('1.한우'!H77,'1.육우'!H77)</f>
        <v>705</v>
      </c>
      <c r="I77" s="21">
        <f>SUM('1.한우'!I77,'1.육우'!I77)</f>
        <v>922</v>
      </c>
      <c r="J77" s="28">
        <f t="shared" si="10"/>
        <v>1627</v>
      </c>
      <c r="K77" s="21">
        <f>SUM('1.한우'!K77,'1.육우'!K77)</f>
        <v>2101</v>
      </c>
      <c r="L77" s="21">
        <f>SUM('1.한우'!L77,'1.육우'!L77)</f>
        <v>436</v>
      </c>
      <c r="M77" s="30">
        <f t="shared" si="11"/>
        <v>2537</v>
      </c>
    </row>
    <row r="78" spans="1:13" ht="21.95" customHeight="1" x14ac:dyDescent="0.15">
      <c r="A78" s="33" t="str">
        <f>'1.한우'!A78</f>
        <v>홍북읍</v>
      </c>
      <c r="B78" s="28">
        <f t="shared" si="12"/>
        <v>3713</v>
      </c>
      <c r="C78" s="28">
        <f t="shared" si="13"/>
        <v>1305</v>
      </c>
      <c r="D78" s="28">
        <f t="shared" si="8"/>
        <v>5018</v>
      </c>
      <c r="E78" s="21">
        <f>SUM('1.한우'!E78,'1.육우'!E78)</f>
        <v>0</v>
      </c>
      <c r="F78" s="21">
        <f>SUM('1.한우'!F78,'1.육우'!F78)</f>
        <v>0</v>
      </c>
      <c r="G78" s="28">
        <f t="shared" si="9"/>
        <v>0</v>
      </c>
      <c r="H78" s="21">
        <f>SUM('1.한우'!H78,'1.육우'!H78)</f>
        <v>3713</v>
      </c>
      <c r="I78" s="21">
        <f>SUM('1.한우'!I78,'1.육우'!I78)</f>
        <v>1305</v>
      </c>
      <c r="J78" s="28">
        <f t="shared" si="10"/>
        <v>5018</v>
      </c>
      <c r="K78" s="21">
        <f>SUM('1.한우'!K78,'1.육우'!K78)</f>
        <v>0</v>
      </c>
      <c r="L78" s="21">
        <f>SUM('1.한우'!L78,'1.육우'!L78)</f>
        <v>0</v>
      </c>
      <c r="M78" s="30">
        <f t="shared" si="11"/>
        <v>0</v>
      </c>
    </row>
    <row r="79" spans="1:13" ht="21.95" customHeight="1" x14ac:dyDescent="0.15">
      <c r="A79" s="33" t="str">
        <f>'1.한우'!A79</f>
        <v>금마면</v>
      </c>
      <c r="B79" s="28">
        <f t="shared" si="12"/>
        <v>3525</v>
      </c>
      <c r="C79" s="28">
        <f t="shared" si="13"/>
        <v>1225</v>
      </c>
      <c r="D79" s="28">
        <f t="shared" si="8"/>
        <v>4750</v>
      </c>
      <c r="E79" s="21">
        <f>SUM('1.한우'!E79,'1.육우'!E79)</f>
        <v>699</v>
      </c>
      <c r="F79" s="21">
        <f>SUM('1.한우'!F79,'1.육우'!F79)</f>
        <v>715</v>
      </c>
      <c r="G79" s="28">
        <f t="shared" si="9"/>
        <v>1414</v>
      </c>
      <c r="H79" s="21">
        <f>SUM('1.한우'!H79,'1.육우'!H79)</f>
        <v>757</v>
      </c>
      <c r="I79" s="21">
        <f>SUM('1.한우'!I79,'1.육우'!I79)</f>
        <v>306</v>
      </c>
      <c r="J79" s="28">
        <f t="shared" si="10"/>
        <v>1063</v>
      </c>
      <c r="K79" s="21">
        <f>SUM('1.한우'!K79,'1.육우'!K79)</f>
        <v>2069</v>
      </c>
      <c r="L79" s="21">
        <f>SUM('1.한우'!L79,'1.육우'!L79)</f>
        <v>204</v>
      </c>
      <c r="M79" s="30">
        <f t="shared" si="11"/>
        <v>2273</v>
      </c>
    </row>
    <row r="80" spans="1:13" ht="21.95" customHeight="1" x14ac:dyDescent="0.15">
      <c r="A80" s="33" t="str">
        <f>'1.한우'!A80</f>
        <v>홍동면</v>
      </c>
      <c r="B80" s="28">
        <f t="shared" si="12"/>
        <v>4531</v>
      </c>
      <c r="C80" s="28">
        <f t="shared" si="13"/>
        <v>3095</v>
      </c>
      <c r="D80" s="28">
        <f t="shared" si="8"/>
        <v>7626</v>
      </c>
      <c r="E80" s="21">
        <f>SUM('1.한우'!E80,'1.육우'!E80)</f>
        <v>1022</v>
      </c>
      <c r="F80" s="21">
        <f>SUM('1.한우'!F80,'1.육우'!F80)</f>
        <v>842</v>
      </c>
      <c r="G80" s="28">
        <f t="shared" si="9"/>
        <v>1864</v>
      </c>
      <c r="H80" s="21">
        <f>SUM('1.한우'!H80,'1.육우'!H80)</f>
        <v>2475</v>
      </c>
      <c r="I80" s="21">
        <f>SUM('1.한우'!I80,'1.육우'!I80)</f>
        <v>1691</v>
      </c>
      <c r="J80" s="28">
        <f t="shared" si="10"/>
        <v>4166</v>
      </c>
      <c r="K80" s="21">
        <f>SUM('1.한우'!K80,'1.육우'!K80)</f>
        <v>1034</v>
      </c>
      <c r="L80" s="21">
        <f>SUM('1.한우'!L80,'1.육우'!L80)</f>
        <v>562</v>
      </c>
      <c r="M80" s="30">
        <f t="shared" si="11"/>
        <v>1596</v>
      </c>
    </row>
    <row r="81" spans="1:13" ht="21.95" customHeight="1" x14ac:dyDescent="0.15">
      <c r="A81" s="33" t="str">
        <f>'1.한우'!A81</f>
        <v>장곡면</v>
      </c>
      <c r="B81" s="28">
        <f t="shared" si="12"/>
        <v>5346</v>
      </c>
      <c r="C81" s="28">
        <f t="shared" si="13"/>
        <v>2585</v>
      </c>
      <c r="D81" s="28">
        <f t="shared" si="8"/>
        <v>7931</v>
      </c>
      <c r="E81" s="21">
        <f>SUM('1.한우'!E81,'1.육우'!E81)</f>
        <v>1225</v>
      </c>
      <c r="F81" s="21">
        <f>SUM('1.한우'!F81,'1.육우'!F81)</f>
        <v>1267</v>
      </c>
      <c r="G81" s="28">
        <f t="shared" ref="G81" si="14">SUM(E81:F81)</f>
        <v>2492</v>
      </c>
      <c r="H81" s="21">
        <f>SUM('1.한우'!H81,'1.육우'!H81)</f>
        <v>1060</v>
      </c>
      <c r="I81" s="21">
        <f>SUM('1.한우'!I81,'1.육우'!I81)</f>
        <v>996</v>
      </c>
      <c r="J81" s="28">
        <f t="shared" ref="J81" si="15">SUM(H81:I81)</f>
        <v>2056</v>
      </c>
      <c r="K81" s="21">
        <f>SUM('1.한우'!K81,'1.육우'!K81)</f>
        <v>3061</v>
      </c>
      <c r="L81" s="21">
        <f>SUM('1.한우'!L81,'1.육우'!L81)</f>
        <v>322</v>
      </c>
      <c r="M81" s="30">
        <f t="shared" ref="M81" si="16">SUM(K81:L81)</f>
        <v>3383</v>
      </c>
    </row>
    <row r="82" spans="1:13" ht="21.95" customHeight="1" x14ac:dyDescent="0.15">
      <c r="A82" s="33" t="str">
        <f>'1.한우'!A82</f>
        <v>은하면</v>
      </c>
      <c r="B82" s="28">
        <f t="shared" si="12"/>
        <v>2870</v>
      </c>
      <c r="C82" s="28">
        <f t="shared" si="13"/>
        <v>1522</v>
      </c>
      <c r="D82" s="28">
        <f t="shared" si="8"/>
        <v>4392</v>
      </c>
      <c r="E82" s="21">
        <f>SUM('1.한우'!E82,'1.육우'!E82)</f>
        <v>1149</v>
      </c>
      <c r="F82" s="21">
        <f>SUM('1.한우'!F82,'1.육우'!F82)</f>
        <v>609</v>
      </c>
      <c r="G82" s="28">
        <f t="shared" si="9"/>
        <v>1758</v>
      </c>
      <c r="H82" s="21">
        <f>SUM('1.한우'!H82,'1.육우'!H82)</f>
        <v>1004</v>
      </c>
      <c r="I82" s="21">
        <f>SUM('1.한우'!I82,'1.육우'!I82)</f>
        <v>532</v>
      </c>
      <c r="J82" s="28">
        <f t="shared" si="10"/>
        <v>1536</v>
      </c>
      <c r="K82" s="21">
        <f>SUM('1.한우'!K82,'1.육우'!K82)</f>
        <v>717</v>
      </c>
      <c r="L82" s="21">
        <f>SUM('1.한우'!L82,'1.육우'!L82)</f>
        <v>381</v>
      </c>
      <c r="M82" s="30">
        <f t="shared" si="11"/>
        <v>1098</v>
      </c>
    </row>
    <row r="83" spans="1:13" ht="21.95" customHeight="1" x14ac:dyDescent="0.15">
      <c r="A83" s="33" t="str">
        <f>'1.한우'!A83</f>
        <v>결성면</v>
      </c>
      <c r="B83" s="28">
        <f t="shared" si="12"/>
        <v>3314</v>
      </c>
      <c r="C83" s="28">
        <f t="shared" si="13"/>
        <v>2382</v>
      </c>
      <c r="D83" s="28">
        <f t="shared" si="8"/>
        <v>5696</v>
      </c>
      <c r="E83" s="21">
        <f>SUM('1.한우'!E83,'1.육우'!E83)</f>
        <v>1164</v>
      </c>
      <c r="F83" s="21">
        <f>SUM('1.한우'!F83,'1.육우'!F83)</f>
        <v>668</v>
      </c>
      <c r="G83" s="28">
        <f t="shared" si="9"/>
        <v>1832</v>
      </c>
      <c r="H83" s="21">
        <f>SUM('1.한우'!H83,'1.육우'!H83)</f>
        <v>1556</v>
      </c>
      <c r="I83" s="21">
        <f>SUM('1.한우'!I83,'1.육우'!I83)</f>
        <v>1130</v>
      </c>
      <c r="J83" s="28">
        <f t="shared" si="10"/>
        <v>2686</v>
      </c>
      <c r="K83" s="21">
        <f>SUM('1.한우'!K83,'1.육우'!K83)</f>
        <v>594</v>
      </c>
      <c r="L83" s="21">
        <f>SUM('1.한우'!L83,'1.육우'!L83)</f>
        <v>584</v>
      </c>
      <c r="M83" s="30">
        <f t="shared" si="11"/>
        <v>1178</v>
      </c>
    </row>
    <row r="84" spans="1:13" ht="21.95" customHeight="1" x14ac:dyDescent="0.15">
      <c r="A84" s="33" t="str">
        <f>'1.한우'!A84</f>
        <v>서부면</v>
      </c>
      <c r="B84" s="28">
        <f t="shared" si="12"/>
        <v>3385</v>
      </c>
      <c r="C84" s="28">
        <f t="shared" si="13"/>
        <v>1967</v>
      </c>
      <c r="D84" s="28">
        <f t="shared" si="8"/>
        <v>5352</v>
      </c>
      <c r="E84" s="21">
        <f>SUM('1.한우'!E84,'1.육우'!E84)</f>
        <v>846</v>
      </c>
      <c r="F84" s="21">
        <f>SUM('1.한우'!F84,'1.육우'!F84)</f>
        <v>601</v>
      </c>
      <c r="G84" s="28">
        <f t="shared" si="9"/>
        <v>1447</v>
      </c>
      <c r="H84" s="21">
        <f>SUM('1.한우'!H84,'1.육우'!H84)</f>
        <v>905</v>
      </c>
      <c r="I84" s="21">
        <f>SUM('1.한우'!I84,'1.육우'!I84)</f>
        <v>837</v>
      </c>
      <c r="J84" s="28">
        <f t="shared" si="10"/>
        <v>1742</v>
      </c>
      <c r="K84" s="21">
        <f>SUM('1.한우'!K84,'1.육우'!K84)</f>
        <v>1634</v>
      </c>
      <c r="L84" s="21">
        <f>SUM('1.한우'!L84,'1.육우'!L84)</f>
        <v>529</v>
      </c>
      <c r="M84" s="30">
        <f t="shared" si="11"/>
        <v>2163</v>
      </c>
    </row>
    <row r="85" spans="1:13" ht="21.95" customHeight="1" x14ac:dyDescent="0.15">
      <c r="A85" s="33" t="str">
        <f>'1.한우'!A85</f>
        <v>갈산면</v>
      </c>
      <c r="B85" s="28">
        <f t="shared" si="12"/>
        <v>3545</v>
      </c>
      <c r="C85" s="28">
        <f t="shared" si="13"/>
        <v>1469</v>
      </c>
      <c r="D85" s="28">
        <f t="shared" si="8"/>
        <v>5014</v>
      </c>
      <c r="E85" s="21">
        <f>SUM('1.한우'!E85,'1.육우'!E85)</f>
        <v>507</v>
      </c>
      <c r="F85" s="21">
        <f>SUM('1.한우'!F85,'1.육우'!F85)</f>
        <v>254</v>
      </c>
      <c r="G85" s="28">
        <f t="shared" si="9"/>
        <v>761</v>
      </c>
      <c r="H85" s="21">
        <f>SUM('1.한우'!H85,'1.육우'!H85)</f>
        <v>1358</v>
      </c>
      <c r="I85" s="21">
        <f>SUM('1.한우'!I85,'1.육우'!I85)</f>
        <v>594</v>
      </c>
      <c r="J85" s="28">
        <f t="shared" si="10"/>
        <v>1952</v>
      </c>
      <c r="K85" s="21">
        <f>SUM('1.한우'!K85,'1.육우'!K85)</f>
        <v>1680</v>
      </c>
      <c r="L85" s="21">
        <f>SUM('1.한우'!L85,'1.육우'!L85)</f>
        <v>621</v>
      </c>
      <c r="M85" s="30">
        <f t="shared" si="11"/>
        <v>2301</v>
      </c>
    </row>
    <row r="86" spans="1:13" ht="21.95" customHeight="1" x14ac:dyDescent="0.15">
      <c r="A86" s="33" t="str">
        <f>'1.한우'!A86</f>
        <v>구항면</v>
      </c>
      <c r="B86" s="28">
        <f t="shared" si="12"/>
        <v>2986</v>
      </c>
      <c r="C86" s="28">
        <f t="shared" si="13"/>
        <v>1287</v>
      </c>
      <c r="D86" s="28">
        <f t="shared" si="8"/>
        <v>4273</v>
      </c>
      <c r="E86" s="21">
        <f>SUM('1.한우'!E86,'1.육우'!E86)</f>
        <v>730</v>
      </c>
      <c r="F86" s="21">
        <f>SUM('1.한우'!F86,'1.육우'!F86)</f>
        <v>779</v>
      </c>
      <c r="G86" s="28">
        <f t="shared" si="9"/>
        <v>1509</v>
      </c>
      <c r="H86" s="21">
        <f>SUM('1.한우'!H86,'1.육우'!H86)</f>
        <v>1367</v>
      </c>
      <c r="I86" s="21">
        <f>SUM('1.한우'!I86,'1.육우'!I86)</f>
        <v>448</v>
      </c>
      <c r="J86" s="28">
        <f t="shared" si="10"/>
        <v>1815</v>
      </c>
      <c r="K86" s="21">
        <f>SUM('1.한우'!K86,'1.육우'!K86)</f>
        <v>889</v>
      </c>
      <c r="L86" s="21">
        <f>SUM('1.한우'!L86,'1.육우'!L86)</f>
        <v>60</v>
      </c>
      <c r="M86" s="30">
        <f t="shared" si="11"/>
        <v>949</v>
      </c>
    </row>
    <row r="87" spans="1:13" ht="21.95" customHeight="1" x14ac:dyDescent="0.15">
      <c r="A87" s="33">
        <f>'1.한우'!A87</f>
        <v>0</v>
      </c>
      <c r="B87" s="28">
        <f t="shared" si="12"/>
        <v>0</v>
      </c>
      <c r="C87" s="28">
        <f t="shared" si="13"/>
        <v>0</v>
      </c>
      <c r="D87" s="28">
        <f t="shared" si="8"/>
        <v>0</v>
      </c>
      <c r="E87" s="21">
        <f>SUM('1.한우'!E87,'1.육우'!E87)</f>
        <v>0</v>
      </c>
      <c r="F87" s="21">
        <f>SUM('1.한우'!F87,'1.육우'!F87)</f>
        <v>0</v>
      </c>
      <c r="G87" s="28">
        <f t="shared" si="9"/>
        <v>0</v>
      </c>
      <c r="H87" s="21">
        <f>SUM('1.한우'!H87,'1.육우'!H87)</f>
        <v>0</v>
      </c>
      <c r="I87" s="21">
        <f>SUM('1.한우'!I87,'1.육우'!I87)</f>
        <v>0</v>
      </c>
      <c r="J87" s="28">
        <f t="shared" si="10"/>
        <v>0</v>
      </c>
      <c r="K87" s="21">
        <f>SUM('1.한우'!K87,'1.육우'!K87)</f>
        <v>0</v>
      </c>
      <c r="L87" s="21">
        <f>SUM('1.한우'!L87,'1.육우'!L87)</f>
        <v>0</v>
      </c>
      <c r="M87" s="30">
        <f t="shared" si="11"/>
        <v>0</v>
      </c>
    </row>
    <row r="88" spans="1:13" ht="21.95" customHeight="1" x14ac:dyDescent="0.15">
      <c r="A88" s="33">
        <f>'1.한우'!A88</f>
        <v>0</v>
      </c>
      <c r="B88" s="28">
        <f t="shared" ref="B88:B89" si="17">SUM(E88,H88,K88)</f>
        <v>0</v>
      </c>
      <c r="C88" s="28">
        <f t="shared" ref="C88:C89" si="18">SUM(F88,I88,L88)</f>
        <v>0</v>
      </c>
      <c r="D88" s="28">
        <f t="shared" ref="D88:D89" si="19">SUM(B88:C88)</f>
        <v>0</v>
      </c>
      <c r="E88" s="21">
        <f>SUM('1.한우'!E88,'1.육우'!E88)</f>
        <v>0</v>
      </c>
      <c r="F88" s="21">
        <f>SUM('1.한우'!F88,'1.육우'!F88)</f>
        <v>0</v>
      </c>
      <c r="G88" s="28">
        <f t="shared" ref="G88:G89" si="20">SUM(E88:F88)</f>
        <v>0</v>
      </c>
      <c r="H88" s="21">
        <f>SUM('1.한우'!H88,'1.육우'!H88)</f>
        <v>0</v>
      </c>
      <c r="I88" s="21">
        <f>SUM('1.한우'!I88,'1.육우'!I88)</f>
        <v>0</v>
      </c>
      <c r="J88" s="28">
        <f t="shared" ref="J88:J89" si="21">SUM(H88:I88)</f>
        <v>0</v>
      </c>
      <c r="K88" s="21">
        <f>SUM('1.한우'!K88,'1.육우'!K88)</f>
        <v>0</v>
      </c>
      <c r="L88" s="21">
        <f>SUM('1.한우'!L88,'1.육우'!L88)</f>
        <v>0</v>
      </c>
      <c r="M88" s="30">
        <f t="shared" ref="M88:M89" si="22">SUM(K88:L88)</f>
        <v>0</v>
      </c>
    </row>
    <row r="89" spans="1:13" ht="21.95" customHeight="1" x14ac:dyDescent="0.15">
      <c r="A89" s="33">
        <f>'1.한우'!A89</f>
        <v>0</v>
      </c>
      <c r="B89" s="28">
        <f t="shared" si="17"/>
        <v>0</v>
      </c>
      <c r="C89" s="28">
        <f t="shared" si="18"/>
        <v>0</v>
      </c>
      <c r="D89" s="28">
        <f t="shared" si="19"/>
        <v>0</v>
      </c>
      <c r="E89" s="21">
        <f>SUM('1.한우'!E89,'1.육우'!E89)</f>
        <v>0</v>
      </c>
      <c r="F89" s="21">
        <f>SUM('1.한우'!F89,'1.육우'!F89)</f>
        <v>0</v>
      </c>
      <c r="G89" s="28">
        <f t="shared" si="20"/>
        <v>0</v>
      </c>
      <c r="H89" s="21">
        <f>SUM('1.한우'!H89,'1.육우'!H89)</f>
        <v>0</v>
      </c>
      <c r="I89" s="21">
        <f>SUM('1.한우'!I89,'1.육우'!I89)</f>
        <v>0</v>
      </c>
      <c r="J89" s="28">
        <f t="shared" si="21"/>
        <v>0</v>
      </c>
      <c r="K89" s="21">
        <f>SUM('1.한우'!K89,'1.육우'!K89)</f>
        <v>0</v>
      </c>
      <c r="L89" s="21">
        <f>SUM('1.한우'!L89,'1.육우'!L89)</f>
        <v>0</v>
      </c>
      <c r="M89" s="30">
        <f t="shared" si="22"/>
        <v>0</v>
      </c>
    </row>
    <row r="90" spans="1:13" ht="21.95" customHeight="1" x14ac:dyDescent="0.15">
      <c r="A90" s="33">
        <f>'1.한우'!A90</f>
        <v>0</v>
      </c>
      <c r="B90" s="28">
        <f t="shared" ref="B90:B105" si="23">SUM(E90,H90,K90)</f>
        <v>0</v>
      </c>
      <c r="C90" s="28">
        <f t="shared" ref="C90:C105" si="24">SUM(F90,I90,L90)</f>
        <v>0</v>
      </c>
      <c r="D90" s="28">
        <f t="shared" ref="D90:D105" si="25">SUM(B90:C90)</f>
        <v>0</v>
      </c>
      <c r="E90" s="21">
        <f>SUM('1.한우'!E90,'1.육우'!E90)</f>
        <v>0</v>
      </c>
      <c r="F90" s="21">
        <f>SUM('1.한우'!F90,'1.육우'!F90)</f>
        <v>0</v>
      </c>
      <c r="G90" s="28">
        <f t="shared" ref="G90:G105" si="26">SUM(E90:F90)</f>
        <v>0</v>
      </c>
      <c r="H90" s="21">
        <f>SUM('1.한우'!H90,'1.육우'!H90)</f>
        <v>0</v>
      </c>
      <c r="I90" s="21">
        <f>SUM('1.한우'!I90,'1.육우'!I90)</f>
        <v>0</v>
      </c>
      <c r="J90" s="28">
        <f t="shared" ref="J90:J105" si="27">SUM(H90:I90)</f>
        <v>0</v>
      </c>
      <c r="K90" s="21">
        <f>SUM('1.한우'!K90,'1.육우'!K90)</f>
        <v>0</v>
      </c>
      <c r="L90" s="21">
        <f>SUM('1.한우'!L90,'1.육우'!L90)</f>
        <v>0</v>
      </c>
      <c r="M90" s="30">
        <f t="shared" ref="M90:M105" si="28">SUM(K90:L90)</f>
        <v>0</v>
      </c>
    </row>
    <row r="91" spans="1:13" ht="21.95" customHeight="1" x14ac:dyDescent="0.15">
      <c r="A91" s="33">
        <f>'1.한우'!A91</f>
        <v>0</v>
      </c>
      <c r="B91" s="28">
        <f t="shared" si="23"/>
        <v>0</v>
      </c>
      <c r="C91" s="28">
        <f t="shared" si="24"/>
        <v>0</v>
      </c>
      <c r="D91" s="28">
        <f t="shared" si="25"/>
        <v>0</v>
      </c>
      <c r="E91" s="21">
        <f>SUM('1.한우'!E91,'1.육우'!E91)</f>
        <v>0</v>
      </c>
      <c r="F91" s="21">
        <f>SUM('1.한우'!F91,'1.육우'!F91)</f>
        <v>0</v>
      </c>
      <c r="G91" s="28">
        <f t="shared" si="26"/>
        <v>0</v>
      </c>
      <c r="H91" s="21">
        <f>SUM('1.한우'!H91,'1.육우'!H91)</f>
        <v>0</v>
      </c>
      <c r="I91" s="21">
        <f>SUM('1.한우'!I91,'1.육우'!I91)</f>
        <v>0</v>
      </c>
      <c r="J91" s="28">
        <f t="shared" si="27"/>
        <v>0</v>
      </c>
      <c r="K91" s="21">
        <f>SUM('1.한우'!K91,'1.육우'!K91)</f>
        <v>0</v>
      </c>
      <c r="L91" s="21">
        <f>SUM('1.한우'!L91,'1.육우'!L91)</f>
        <v>0</v>
      </c>
      <c r="M91" s="30">
        <f t="shared" si="28"/>
        <v>0</v>
      </c>
    </row>
    <row r="92" spans="1:13" ht="21.95" customHeight="1" x14ac:dyDescent="0.15">
      <c r="A92" s="33">
        <f>'1.한우'!A92</f>
        <v>0</v>
      </c>
      <c r="B92" s="28">
        <f t="shared" si="23"/>
        <v>0</v>
      </c>
      <c r="C92" s="28">
        <f t="shared" si="24"/>
        <v>0</v>
      </c>
      <c r="D92" s="28">
        <f t="shared" si="25"/>
        <v>0</v>
      </c>
      <c r="E92" s="21">
        <f>SUM('1.한우'!E92,'1.육우'!E92)</f>
        <v>0</v>
      </c>
      <c r="F92" s="21">
        <f>SUM('1.한우'!F92,'1.육우'!F92)</f>
        <v>0</v>
      </c>
      <c r="G92" s="28">
        <f t="shared" si="26"/>
        <v>0</v>
      </c>
      <c r="H92" s="21">
        <f>SUM('1.한우'!H92,'1.육우'!H92)</f>
        <v>0</v>
      </c>
      <c r="I92" s="21">
        <f>SUM('1.한우'!I92,'1.육우'!I92)</f>
        <v>0</v>
      </c>
      <c r="J92" s="28">
        <f t="shared" si="27"/>
        <v>0</v>
      </c>
      <c r="K92" s="21">
        <f>SUM('1.한우'!K92,'1.육우'!K92)</f>
        <v>0</v>
      </c>
      <c r="L92" s="21">
        <f>SUM('1.한우'!L92,'1.육우'!L92)</f>
        <v>0</v>
      </c>
      <c r="M92" s="30">
        <f t="shared" si="28"/>
        <v>0</v>
      </c>
    </row>
    <row r="93" spans="1:13" ht="21.95" customHeight="1" x14ac:dyDescent="0.15">
      <c r="A93" s="33">
        <f>'1.한우'!A93</f>
        <v>0</v>
      </c>
      <c r="B93" s="28">
        <f t="shared" si="23"/>
        <v>0</v>
      </c>
      <c r="C93" s="28">
        <f t="shared" si="24"/>
        <v>0</v>
      </c>
      <c r="D93" s="28">
        <f t="shared" si="25"/>
        <v>0</v>
      </c>
      <c r="E93" s="21">
        <f>SUM('1.한우'!E93,'1.육우'!E93)</f>
        <v>0</v>
      </c>
      <c r="F93" s="21">
        <f>SUM('1.한우'!F93,'1.육우'!F93)</f>
        <v>0</v>
      </c>
      <c r="G93" s="28">
        <f t="shared" si="26"/>
        <v>0</v>
      </c>
      <c r="H93" s="21">
        <f>SUM('1.한우'!H93,'1.육우'!H93)</f>
        <v>0</v>
      </c>
      <c r="I93" s="21">
        <f>SUM('1.한우'!I93,'1.육우'!I93)</f>
        <v>0</v>
      </c>
      <c r="J93" s="28">
        <f t="shared" si="27"/>
        <v>0</v>
      </c>
      <c r="K93" s="21">
        <f>SUM('1.한우'!K93,'1.육우'!K93)</f>
        <v>0</v>
      </c>
      <c r="L93" s="21">
        <f>SUM('1.한우'!L93,'1.육우'!L93)</f>
        <v>0</v>
      </c>
      <c r="M93" s="30">
        <f t="shared" si="28"/>
        <v>0</v>
      </c>
    </row>
    <row r="94" spans="1:13" ht="21.95" customHeight="1" x14ac:dyDescent="0.15">
      <c r="A94" s="33">
        <f>'1.한우'!A94</f>
        <v>0</v>
      </c>
      <c r="B94" s="28">
        <f t="shared" si="23"/>
        <v>0</v>
      </c>
      <c r="C94" s="28">
        <f t="shared" si="24"/>
        <v>0</v>
      </c>
      <c r="D94" s="28">
        <f t="shared" si="25"/>
        <v>0</v>
      </c>
      <c r="E94" s="21">
        <f>SUM('1.한우'!E94,'1.육우'!E94)</f>
        <v>0</v>
      </c>
      <c r="F94" s="21">
        <f>SUM('1.한우'!F94,'1.육우'!F94)</f>
        <v>0</v>
      </c>
      <c r="G94" s="28">
        <f t="shared" si="26"/>
        <v>0</v>
      </c>
      <c r="H94" s="21">
        <f>SUM('1.한우'!H94,'1.육우'!H94)</f>
        <v>0</v>
      </c>
      <c r="I94" s="21">
        <f>SUM('1.한우'!I94,'1.육우'!I94)</f>
        <v>0</v>
      </c>
      <c r="J94" s="28">
        <f t="shared" si="27"/>
        <v>0</v>
      </c>
      <c r="K94" s="21">
        <f>SUM('1.한우'!K94,'1.육우'!K94)</f>
        <v>0</v>
      </c>
      <c r="L94" s="21">
        <f>SUM('1.한우'!L94,'1.육우'!L94)</f>
        <v>0</v>
      </c>
      <c r="M94" s="30">
        <f t="shared" si="28"/>
        <v>0</v>
      </c>
    </row>
    <row r="95" spans="1:13" ht="21.95" customHeight="1" x14ac:dyDescent="0.15">
      <c r="A95" s="33">
        <f>'1.한우'!A95</f>
        <v>0</v>
      </c>
      <c r="B95" s="28">
        <f t="shared" si="23"/>
        <v>0</v>
      </c>
      <c r="C95" s="28">
        <f t="shared" si="24"/>
        <v>0</v>
      </c>
      <c r="D95" s="28">
        <f t="shared" si="25"/>
        <v>0</v>
      </c>
      <c r="E95" s="21">
        <f>SUM('1.한우'!E95,'1.육우'!E95)</f>
        <v>0</v>
      </c>
      <c r="F95" s="21">
        <f>SUM('1.한우'!F95,'1.육우'!F95)</f>
        <v>0</v>
      </c>
      <c r="G95" s="28">
        <f t="shared" si="26"/>
        <v>0</v>
      </c>
      <c r="H95" s="21">
        <f>SUM('1.한우'!H95,'1.육우'!H95)</f>
        <v>0</v>
      </c>
      <c r="I95" s="21">
        <f>SUM('1.한우'!I95,'1.육우'!I95)</f>
        <v>0</v>
      </c>
      <c r="J95" s="28">
        <f t="shared" si="27"/>
        <v>0</v>
      </c>
      <c r="K95" s="21">
        <f>SUM('1.한우'!K95,'1.육우'!K95)</f>
        <v>0</v>
      </c>
      <c r="L95" s="21">
        <f>SUM('1.한우'!L95,'1.육우'!L95)</f>
        <v>0</v>
      </c>
      <c r="M95" s="30">
        <f t="shared" si="28"/>
        <v>0</v>
      </c>
    </row>
    <row r="96" spans="1:13" ht="21.95" customHeight="1" x14ac:dyDescent="0.15">
      <c r="A96" s="33">
        <f>'1.한우'!A96</f>
        <v>0</v>
      </c>
      <c r="B96" s="28">
        <f t="shared" si="23"/>
        <v>0</v>
      </c>
      <c r="C96" s="28">
        <f t="shared" si="24"/>
        <v>0</v>
      </c>
      <c r="D96" s="28">
        <f t="shared" si="25"/>
        <v>0</v>
      </c>
      <c r="E96" s="21">
        <f>SUM('1.한우'!E96,'1.육우'!E96)</f>
        <v>0</v>
      </c>
      <c r="F96" s="21">
        <f>SUM('1.한우'!F96,'1.육우'!F96)</f>
        <v>0</v>
      </c>
      <c r="G96" s="28">
        <f t="shared" si="26"/>
        <v>0</v>
      </c>
      <c r="H96" s="21">
        <f>SUM('1.한우'!H96,'1.육우'!H96)</f>
        <v>0</v>
      </c>
      <c r="I96" s="21">
        <f>SUM('1.한우'!I96,'1.육우'!I96)</f>
        <v>0</v>
      </c>
      <c r="J96" s="28">
        <f t="shared" si="27"/>
        <v>0</v>
      </c>
      <c r="K96" s="21">
        <f>SUM('1.한우'!K96,'1.육우'!K96)</f>
        <v>0</v>
      </c>
      <c r="L96" s="21">
        <f>SUM('1.한우'!L96,'1.육우'!L96)</f>
        <v>0</v>
      </c>
      <c r="M96" s="30">
        <f t="shared" si="28"/>
        <v>0</v>
      </c>
    </row>
    <row r="97" spans="1:13" ht="21.95" customHeight="1" x14ac:dyDescent="0.15">
      <c r="A97" s="33">
        <f>'1.한우'!A97</f>
        <v>0</v>
      </c>
      <c r="B97" s="28">
        <f t="shared" si="23"/>
        <v>0</v>
      </c>
      <c r="C97" s="28">
        <f t="shared" si="24"/>
        <v>0</v>
      </c>
      <c r="D97" s="28">
        <f t="shared" si="25"/>
        <v>0</v>
      </c>
      <c r="E97" s="21">
        <f>SUM('1.한우'!E97,'1.육우'!E97)</f>
        <v>0</v>
      </c>
      <c r="F97" s="21">
        <f>SUM('1.한우'!F97,'1.육우'!F97)</f>
        <v>0</v>
      </c>
      <c r="G97" s="28">
        <f t="shared" si="26"/>
        <v>0</v>
      </c>
      <c r="H97" s="21">
        <f>SUM('1.한우'!H97,'1.육우'!H97)</f>
        <v>0</v>
      </c>
      <c r="I97" s="21">
        <f>SUM('1.한우'!I97,'1.육우'!I97)</f>
        <v>0</v>
      </c>
      <c r="J97" s="28">
        <f t="shared" si="27"/>
        <v>0</v>
      </c>
      <c r="K97" s="21">
        <f>SUM('1.한우'!K97,'1.육우'!K97)</f>
        <v>0</v>
      </c>
      <c r="L97" s="21">
        <f>SUM('1.한우'!L97,'1.육우'!L97)</f>
        <v>0</v>
      </c>
      <c r="M97" s="30">
        <f t="shared" si="28"/>
        <v>0</v>
      </c>
    </row>
    <row r="98" spans="1:13" ht="21.95" customHeight="1" x14ac:dyDescent="0.15">
      <c r="A98" s="33">
        <f>'1.한우'!A98</f>
        <v>0</v>
      </c>
      <c r="B98" s="28">
        <f t="shared" si="23"/>
        <v>0</v>
      </c>
      <c r="C98" s="28">
        <f t="shared" si="24"/>
        <v>0</v>
      </c>
      <c r="D98" s="28">
        <f t="shared" si="25"/>
        <v>0</v>
      </c>
      <c r="E98" s="21">
        <f>SUM('1.한우'!E98,'1.육우'!E98)</f>
        <v>0</v>
      </c>
      <c r="F98" s="21">
        <f>SUM('1.한우'!F98,'1.육우'!F98)</f>
        <v>0</v>
      </c>
      <c r="G98" s="28">
        <f t="shared" si="26"/>
        <v>0</v>
      </c>
      <c r="H98" s="21">
        <f>SUM('1.한우'!H98,'1.육우'!H98)</f>
        <v>0</v>
      </c>
      <c r="I98" s="21">
        <f>SUM('1.한우'!I98,'1.육우'!I98)</f>
        <v>0</v>
      </c>
      <c r="J98" s="28">
        <f t="shared" si="27"/>
        <v>0</v>
      </c>
      <c r="K98" s="21">
        <f>SUM('1.한우'!K98,'1.육우'!K98)</f>
        <v>0</v>
      </c>
      <c r="L98" s="21">
        <f>SUM('1.한우'!L98,'1.육우'!L98)</f>
        <v>0</v>
      </c>
      <c r="M98" s="30">
        <f t="shared" si="28"/>
        <v>0</v>
      </c>
    </row>
    <row r="99" spans="1:13" ht="21.95" customHeight="1" x14ac:dyDescent="0.15">
      <c r="A99" s="33">
        <f>'1.한우'!A99</f>
        <v>0</v>
      </c>
      <c r="B99" s="28">
        <f t="shared" si="23"/>
        <v>0</v>
      </c>
      <c r="C99" s="28">
        <f t="shared" si="24"/>
        <v>0</v>
      </c>
      <c r="D99" s="28">
        <f t="shared" si="25"/>
        <v>0</v>
      </c>
      <c r="E99" s="21">
        <f>SUM('1.한우'!E99,'1.육우'!E99)</f>
        <v>0</v>
      </c>
      <c r="F99" s="21">
        <f>SUM('1.한우'!F99,'1.육우'!F99)</f>
        <v>0</v>
      </c>
      <c r="G99" s="28">
        <f t="shared" si="26"/>
        <v>0</v>
      </c>
      <c r="H99" s="21">
        <f>SUM('1.한우'!H99,'1.육우'!H99)</f>
        <v>0</v>
      </c>
      <c r="I99" s="21">
        <f>SUM('1.한우'!I99,'1.육우'!I99)</f>
        <v>0</v>
      </c>
      <c r="J99" s="28">
        <f t="shared" si="27"/>
        <v>0</v>
      </c>
      <c r="K99" s="21">
        <f>SUM('1.한우'!K99,'1.육우'!K99)</f>
        <v>0</v>
      </c>
      <c r="L99" s="21">
        <f>SUM('1.한우'!L99,'1.육우'!L99)</f>
        <v>0</v>
      </c>
      <c r="M99" s="30">
        <f t="shared" si="28"/>
        <v>0</v>
      </c>
    </row>
    <row r="100" spans="1:13" ht="21.95" customHeight="1" x14ac:dyDescent="0.15">
      <c r="A100" s="33">
        <f>'1.한우'!A100</f>
        <v>0</v>
      </c>
      <c r="B100" s="28">
        <f t="shared" si="23"/>
        <v>0</v>
      </c>
      <c r="C100" s="28">
        <f t="shared" si="24"/>
        <v>0</v>
      </c>
      <c r="D100" s="28">
        <f t="shared" si="25"/>
        <v>0</v>
      </c>
      <c r="E100" s="21">
        <f>SUM('1.한우'!E100,'1.육우'!E100)</f>
        <v>0</v>
      </c>
      <c r="F100" s="21">
        <f>SUM('1.한우'!F100,'1.육우'!F100)</f>
        <v>0</v>
      </c>
      <c r="G100" s="28">
        <f t="shared" si="26"/>
        <v>0</v>
      </c>
      <c r="H100" s="21">
        <f>SUM('1.한우'!H100,'1.육우'!H100)</f>
        <v>0</v>
      </c>
      <c r="I100" s="21">
        <f>SUM('1.한우'!I100,'1.육우'!I100)</f>
        <v>0</v>
      </c>
      <c r="J100" s="28">
        <f t="shared" si="27"/>
        <v>0</v>
      </c>
      <c r="K100" s="21">
        <f>SUM('1.한우'!K100,'1.육우'!K100)</f>
        <v>0</v>
      </c>
      <c r="L100" s="21">
        <f>SUM('1.한우'!L100,'1.육우'!L100)</f>
        <v>0</v>
      </c>
      <c r="M100" s="30">
        <f t="shared" si="28"/>
        <v>0</v>
      </c>
    </row>
    <row r="101" spans="1:13" ht="21.95" customHeight="1" x14ac:dyDescent="0.15">
      <c r="A101" s="33">
        <f>'1.한우'!A101</f>
        <v>0</v>
      </c>
      <c r="B101" s="28">
        <f t="shared" si="23"/>
        <v>0</v>
      </c>
      <c r="C101" s="28">
        <f t="shared" si="24"/>
        <v>0</v>
      </c>
      <c r="D101" s="28">
        <f t="shared" si="25"/>
        <v>0</v>
      </c>
      <c r="E101" s="21">
        <f>SUM('1.한우'!E101,'1.육우'!E101)</f>
        <v>0</v>
      </c>
      <c r="F101" s="21">
        <f>SUM('1.한우'!F101,'1.육우'!F101)</f>
        <v>0</v>
      </c>
      <c r="G101" s="28">
        <f t="shared" si="26"/>
        <v>0</v>
      </c>
      <c r="H101" s="21">
        <f>SUM('1.한우'!H101,'1.육우'!H101)</f>
        <v>0</v>
      </c>
      <c r="I101" s="21">
        <f>SUM('1.한우'!I101,'1.육우'!I101)</f>
        <v>0</v>
      </c>
      <c r="J101" s="28">
        <f t="shared" si="27"/>
        <v>0</v>
      </c>
      <c r="K101" s="21">
        <f>SUM('1.한우'!K101,'1.육우'!K101)</f>
        <v>0</v>
      </c>
      <c r="L101" s="21">
        <f>SUM('1.한우'!L101,'1.육우'!L101)</f>
        <v>0</v>
      </c>
      <c r="M101" s="30">
        <f t="shared" si="28"/>
        <v>0</v>
      </c>
    </row>
    <row r="102" spans="1:13" ht="21.95" customHeight="1" x14ac:dyDescent="0.15">
      <c r="A102" s="33">
        <f>'1.한우'!A102</f>
        <v>0</v>
      </c>
      <c r="B102" s="28">
        <f t="shared" si="23"/>
        <v>0</v>
      </c>
      <c r="C102" s="28">
        <f t="shared" si="24"/>
        <v>0</v>
      </c>
      <c r="D102" s="28">
        <f t="shared" si="25"/>
        <v>0</v>
      </c>
      <c r="E102" s="21">
        <f>SUM('1.한우'!E102,'1.육우'!E102)</f>
        <v>0</v>
      </c>
      <c r="F102" s="21">
        <f>SUM('1.한우'!F102,'1.육우'!F102)</f>
        <v>0</v>
      </c>
      <c r="G102" s="28">
        <f t="shared" si="26"/>
        <v>0</v>
      </c>
      <c r="H102" s="21">
        <f>SUM('1.한우'!H102,'1.육우'!H102)</f>
        <v>0</v>
      </c>
      <c r="I102" s="21">
        <f>SUM('1.한우'!I102,'1.육우'!I102)</f>
        <v>0</v>
      </c>
      <c r="J102" s="28">
        <f t="shared" si="27"/>
        <v>0</v>
      </c>
      <c r="K102" s="21">
        <f>SUM('1.한우'!K102,'1.육우'!K102)</f>
        <v>0</v>
      </c>
      <c r="L102" s="21">
        <f>SUM('1.한우'!L102,'1.육우'!L102)</f>
        <v>0</v>
      </c>
      <c r="M102" s="30">
        <f t="shared" si="28"/>
        <v>0</v>
      </c>
    </row>
    <row r="103" spans="1:13" ht="21.95" customHeight="1" x14ac:dyDescent="0.15">
      <c r="A103" s="33">
        <f>'1.한우'!A103</f>
        <v>0</v>
      </c>
      <c r="B103" s="28">
        <f t="shared" si="23"/>
        <v>0</v>
      </c>
      <c r="C103" s="28">
        <f t="shared" si="24"/>
        <v>0</v>
      </c>
      <c r="D103" s="28">
        <f t="shared" si="25"/>
        <v>0</v>
      </c>
      <c r="E103" s="21">
        <f>SUM('1.한우'!E103,'1.육우'!E103)</f>
        <v>0</v>
      </c>
      <c r="F103" s="21">
        <f>SUM('1.한우'!F103,'1.육우'!F103)</f>
        <v>0</v>
      </c>
      <c r="G103" s="28">
        <f t="shared" si="26"/>
        <v>0</v>
      </c>
      <c r="H103" s="21">
        <f>SUM('1.한우'!H103,'1.육우'!H103)</f>
        <v>0</v>
      </c>
      <c r="I103" s="21">
        <f>SUM('1.한우'!I103,'1.육우'!I103)</f>
        <v>0</v>
      </c>
      <c r="J103" s="28">
        <f t="shared" si="27"/>
        <v>0</v>
      </c>
      <c r="K103" s="21">
        <f>SUM('1.한우'!K103,'1.육우'!K103)</f>
        <v>0</v>
      </c>
      <c r="L103" s="21">
        <f>SUM('1.한우'!L103,'1.육우'!L103)</f>
        <v>0</v>
      </c>
      <c r="M103" s="30">
        <f t="shared" si="28"/>
        <v>0</v>
      </c>
    </row>
    <row r="104" spans="1:13" ht="21.95" customHeight="1" x14ac:dyDescent="0.15">
      <c r="A104" s="33">
        <f>'1.한우'!A104</f>
        <v>0</v>
      </c>
      <c r="B104" s="28">
        <f t="shared" si="23"/>
        <v>0</v>
      </c>
      <c r="C104" s="28">
        <f t="shared" si="24"/>
        <v>0</v>
      </c>
      <c r="D104" s="28">
        <f t="shared" si="25"/>
        <v>0</v>
      </c>
      <c r="E104" s="21">
        <f>SUM('1.한우'!E104,'1.육우'!E104)</f>
        <v>0</v>
      </c>
      <c r="F104" s="21">
        <f>SUM('1.한우'!F104,'1.육우'!F104)</f>
        <v>0</v>
      </c>
      <c r="G104" s="28">
        <f t="shared" si="26"/>
        <v>0</v>
      </c>
      <c r="H104" s="21">
        <f>SUM('1.한우'!H104,'1.육우'!H104)</f>
        <v>0</v>
      </c>
      <c r="I104" s="21">
        <f>SUM('1.한우'!I104,'1.육우'!I104)</f>
        <v>0</v>
      </c>
      <c r="J104" s="28">
        <f t="shared" si="27"/>
        <v>0</v>
      </c>
      <c r="K104" s="21">
        <f>SUM('1.한우'!K104,'1.육우'!K104)</f>
        <v>0</v>
      </c>
      <c r="L104" s="21">
        <f>SUM('1.한우'!L104,'1.육우'!L104)</f>
        <v>0</v>
      </c>
      <c r="M104" s="30">
        <f t="shared" si="28"/>
        <v>0</v>
      </c>
    </row>
    <row r="105" spans="1:13" ht="21.95" customHeight="1" thickBot="1" x14ac:dyDescent="0.2">
      <c r="A105" s="35">
        <f>'1.한우'!A105</f>
        <v>0</v>
      </c>
      <c r="B105" s="29">
        <f t="shared" si="23"/>
        <v>0</v>
      </c>
      <c r="C105" s="29">
        <f t="shared" si="24"/>
        <v>0</v>
      </c>
      <c r="D105" s="29">
        <f t="shared" si="25"/>
        <v>0</v>
      </c>
      <c r="E105" s="22">
        <f>SUM('1.한우'!E105,'1.육우'!E105)</f>
        <v>0</v>
      </c>
      <c r="F105" s="22">
        <f>SUM('1.한우'!F105,'1.육우'!F105)</f>
        <v>0</v>
      </c>
      <c r="G105" s="29">
        <f t="shared" si="26"/>
        <v>0</v>
      </c>
      <c r="H105" s="22">
        <f>SUM('1.한우'!H105,'1.육우'!H105)</f>
        <v>0</v>
      </c>
      <c r="I105" s="22">
        <f>SUM('1.한우'!I105,'1.육우'!I105)</f>
        <v>0</v>
      </c>
      <c r="J105" s="29">
        <f t="shared" si="27"/>
        <v>0</v>
      </c>
      <c r="K105" s="22">
        <f>SUM('1.한우'!K105,'1.육우'!K105)</f>
        <v>0</v>
      </c>
      <c r="L105" s="22">
        <f>SUM('1.한우'!L105,'1.육우'!L105)</f>
        <v>0</v>
      </c>
      <c r="M105" s="31">
        <f t="shared" si="28"/>
        <v>0</v>
      </c>
    </row>
  </sheetData>
  <sheetProtection selectLockedCells="1"/>
  <mergeCells count="14">
    <mergeCell ref="A36:M36"/>
    <mergeCell ref="A37:D37"/>
    <mergeCell ref="L37:M37"/>
    <mergeCell ref="A1:M1"/>
    <mergeCell ref="A2:C2"/>
    <mergeCell ref="A3:D3"/>
    <mergeCell ref="L3:M3"/>
    <mergeCell ref="A72:D72"/>
    <mergeCell ref="L72:M72"/>
    <mergeCell ref="A73:A74"/>
    <mergeCell ref="B73:D73"/>
    <mergeCell ref="E73:G73"/>
    <mergeCell ref="H73:J73"/>
    <mergeCell ref="K73:M73"/>
  </mergeCells>
  <phoneticPr fontId="3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horizontalDpi="300" verticalDpi="300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IW115"/>
  <sheetViews>
    <sheetView showGridLines="0" topLeftCell="A25" zoomScale="70" zoomScaleNormal="70" zoomScaleSheetLayoutView="70" workbookViewId="0">
      <selection activeCell="B40" sqref="B40"/>
    </sheetView>
  </sheetViews>
  <sheetFormatPr defaultColWidth="9.109375" defaultRowHeight="14.25" x14ac:dyDescent="0.15"/>
  <cols>
    <col min="1" max="13" width="15" style="1" customWidth="1"/>
    <col min="14" max="14" width="3.6640625" style="1" customWidth="1"/>
    <col min="15" max="15" width="4.6640625" style="1" bestFit="1" customWidth="1"/>
    <col min="16" max="20" width="6.6640625" style="1" bestFit="1" customWidth="1"/>
    <col min="21" max="25" width="8.5546875" style="1" bestFit="1" customWidth="1"/>
    <col min="26" max="257" width="9.109375" style="1"/>
  </cols>
  <sheetData>
    <row r="1" spans="1:25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324"/>
    </row>
    <row r="2" spans="1:25" ht="24.75" customHeight="1" x14ac:dyDescent="0.15">
      <c r="A2" s="549" t="s">
        <v>284</v>
      </c>
      <c r="B2" s="549"/>
      <c r="C2" s="549"/>
    </row>
    <row r="3" spans="1:25" ht="21.95" customHeight="1" thickBot="1" x14ac:dyDescent="0.2">
      <c r="A3" s="541" t="s">
        <v>6</v>
      </c>
      <c r="B3" s="541"/>
      <c r="C3" s="541"/>
      <c r="D3" s="541"/>
      <c r="L3" s="542" t="s">
        <v>147</v>
      </c>
      <c r="M3" s="542"/>
      <c r="N3" s="323"/>
      <c r="O3" s="433" t="s">
        <v>353</v>
      </c>
      <c r="P3" s="432"/>
      <c r="Q3" s="432"/>
      <c r="R3" s="432"/>
      <c r="S3" s="432"/>
      <c r="T3" s="432"/>
      <c r="U3" s="432"/>
      <c r="V3" s="432"/>
      <c r="W3" s="432"/>
      <c r="X3" s="432"/>
      <c r="Y3" s="432"/>
    </row>
    <row r="4" spans="1:25" ht="33.75" customHeight="1" thickBot="1" x14ac:dyDescent="0.2">
      <c r="A4" s="57" t="s">
        <v>224</v>
      </c>
      <c r="B4" s="58" t="s">
        <v>242</v>
      </c>
      <c r="C4" s="59" t="s">
        <v>196</v>
      </c>
      <c r="D4" s="58" t="s">
        <v>78</v>
      </c>
      <c r="E4" s="58" t="s">
        <v>98</v>
      </c>
      <c r="F4" s="58" t="s">
        <v>102</v>
      </c>
      <c r="G4" s="58" t="s">
        <v>84</v>
      </c>
      <c r="H4" s="58" t="s">
        <v>83</v>
      </c>
      <c r="I4" s="58" t="s">
        <v>86</v>
      </c>
      <c r="J4" s="58" t="s">
        <v>99</v>
      </c>
      <c r="K4" s="58" t="s">
        <v>100</v>
      </c>
      <c r="L4" s="58" t="s">
        <v>101</v>
      </c>
      <c r="M4" s="60" t="s">
        <v>103</v>
      </c>
      <c r="N4" s="323"/>
      <c r="O4" s="432" t="s">
        <v>196</v>
      </c>
      <c r="P4" s="432" t="s">
        <v>78</v>
      </c>
      <c r="Q4" s="432" t="s">
        <v>98</v>
      </c>
      <c r="R4" s="432" t="s">
        <v>102</v>
      </c>
      <c r="S4" s="432" t="s">
        <v>84</v>
      </c>
      <c r="T4" s="432" t="s">
        <v>83</v>
      </c>
      <c r="U4" s="432" t="s">
        <v>86</v>
      </c>
      <c r="V4" s="432" t="s">
        <v>99</v>
      </c>
      <c r="W4" s="432" t="s">
        <v>100</v>
      </c>
      <c r="X4" s="432" t="s">
        <v>101</v>
      </c>
      <c r="Y4" s="432" t="s">
        <v>103</v>
      </c>
    </row>
    <row r="5" spans="1:25" ht="21.95" customHeight="1" thickTop="1" x14ac:dyDescent="0.15">
      <c r="A5" s="61" t="s">
        <v>243</v>
      </c>
      <c r="B5" s="62">
        <f t="shared" ref="B5:B19" si="0">SUM(C5:M5)</f>
        <v>1797</v>
      </c>
      <c r="C5" s="62">
        <f>SUM(C6:C35)</f>
        <v>626</v>
      </c>
      <c r="D5" s="62">
        <f t="shared" ref="D5:M5" si="1">SUM(D6:D35)</f>
        <v>385</v>
      </c>
      <c r="E5" s="62">
        <f t="shared" si="1"/>
        <v>228</v>
      </c>
      <c r="F5" s="62">
        <f t="shared" si="1"/>
        <v>146</v>
      </c>
      <c r="G5" s="62">
        <f t="shared" si="1"/>
        <v>86</v>
      </c>
      <c r="H5" s="62">
        <f t="shared" si="1"/>
        <v>215</v>
      </c>
      <c r="I5" s="62">
        <f t="shared" si="1"/>
        <v>82</v>
      </c>
      <c r="J5" s="62">
        <f t="shared" si="1"/>
        <v>21</v>
      </c>
      <c r="K5" s="62">
        <f t="shared" si="1"/>
        <v>5</v>
      </c>
      <c r="L5" s="62">
        <f t="shared" si="1"/>
        <v>2</v>
      </c>
      <c r="M5" s="63">
        <f t="shared" si="1"/>
        <v>1</v>
      </c>
      <c r="N5" s="323"/>
      <c r="O5" s="432" t="str">
        <f t="shared" ref="O5:O35" si="2">IF((C5*1)&lt;=C39,"","오류")</f>
        <v/>
      </c>
      <c r="P5" s="432" t="str">
        <f t="shared" ref="P5:P35" si="3">IF((D5*10)&lt;=D39,"","오류")</f>
        <v/>
      </c>
      <c r="Q5" s="432" t="str">
        <f t="shared" ref="Q5:Q35" si="4">IF((E5*20)&lt;=E39,"","오류")</f>
        <v/>
      </c>
      <c r="R5" s="432" t="str">
        <f t="shared" ref="R5:R35" si="5">IF((F5*30)&lt;=F39,"","오류")</f>
        <v/>
      </c>
      <c r="S5" s="432" t="str">
        <f t="shared" ref="S5:S35" si="6">IF((G5*40)&lt;=G39,"","오류")</f>
        <v/>
      </c>
      <c r="T5" s="432" t="str">
        <f t="shared" ref="T5:T35" si="7">IF((H5*50)&lt;=H39,"","오류")</f>
        <v/>
      </c>
      <c r="U5" s="432" t="str">
        <f t="shared" ref="U5:U35" si="8">IF((I5*100)&lt;=I39,"","오류")</f>
        <v/>
      </c>
      <c r="V5" s="432" t="str">
        <f t="shared" ref="V5:V35" si="9">IF((J5*200)&lt;=J39,"","오류")</f>
        <v/>
      </c>
      <c r="W5" s="432" t="str">
        <f t="shared" ref="W5:W35" si="10">IF((K5*300)&lt;=K39,"","오류")</f>
        <v/>
      </c>
      <c r="X5" s="432" t="str">
        <f t="shared" ref="X5:X35" si="11">IF((L5*400)&lt;=L39,"","오류")</f>
        <v/>
      </c>
      <c r="Y5" s="432" t="str">
        <f t="shared" ref="Y5:Y35" si="12">IF((M5*500)&lt;=M39,"","오류")</f>
        <v/>
      </c>
    </row>
    <row r="6" spans="1:25" ht="21.95" customHeight="1" x14ac:dyDescent="0.15">
      <c r="A6" s="64" t="s">
        <v>395</v>
      </c>
      <c r="B6" s="65">
        <f>SUM(C6:M6)</f>
        <v>92</v>
      </c>
      <c r="C6" s="515">
        <v>29</v>
      </c>
      <c r="D6" s="514">
        <v>23</v>
      </c>
      <c r="E6" s="514">
        <v>12</v>
      </c>
      <c r="F6" s="514">
        <v>10</v>
      </c>
      <c r="G6" s="514">
        <v>6</v>
      </c>
      <c r="H6" s="514">
        <v>9</v>
      </c>
      <c r="I6" s="514">
        <v>3</v>
      </c>
      <c r="J6" s="514">
        <v>0</v>
      </c>
      <c r="K6" s="514">
        <v>0</v>
      </c>
      <c r="L6" s="514">
        <v>0</v>
      </c>
      <c r="M6" s="516">
        <v>0</v>
      </c>
      <c r="N6" s="323"/>
      <c r="O6" s="432" t="str">
        <f>IF((C6*1)&lt;=C40,"","오류")</f>
        <v/>
      </c>
      <c r="P6" s="432" t="str">
        <f t="shared" si="3"/>
        <v/>
      </c>
      <c r="Q6" s="432" t="str">
        <f t="shared" si="4"/>
        <v/>
      </c>
      <c r="R6" s="432" t="str">
        <f t="shared" si="5"/>
        <v/>
      </c>
      <c r="S6" s="432" t="str">
        <f t="shared" si="6"/>
        <v/>
      </c>
      <c r="T6" s="432" t="str">
        <f t="shared" si="7"/>
        <v/>
      </c>
      <c r="U6" s="432" t="str">
        <f t="shared" si="8"/>
        <v/>
      </c>
      <c r="V6" s="432" t="str">
        <f t="shared" si="9"/>
        <v/>
      </c>
      <c r="W6" s="432" t="str">
        <f t="shared" si="10"/>
        <v/>
      </c>
      <c r="X6" s="432" t="str">
        <f t="shared" si="11"/>
        <v/>
      </c>
      <c r="Y6" s="432" t="str">
        <f t="shared" si="12"/>
        <v/>
      </c>
    </row>
    <row r="7" spans="1:25" ht="21.95" customHeight="1" x14ac:dyDescent="0.15">
      <c r="A7" s="64" t="s">
        <v>396</v>
      </c>
      <c r="B7" s="65">
        <f t="shared" si="0"/>
        <v>142</v>
      </c>
      <c r="C7" s="513">
        <v>44</v>
      </c>
      <c r="D7" s="515">
        <v>31</v>
      </c>
      <c r="E7" s="515">
        <v>19</v>
      </c>
      <c r="F7" s="515">
        <v>14</v>
      </c>
      <c r="G7" s="515">
        <v>5</v>
      </c>
      <c r="H7" s="515">
        <v>15</v>
      </c>
      <c r="I7" s="515">
        <v>9</v>
      </c>
      <c r="J7" s="515">
        <v>3</v>
      </c>
      <c r="K7" s="514">
        <v>0</v>
      </c>
      <c r="L7" s="514">
        <v>2</v>
      </c>
      <c r="M7" s="516">
        <v>0</v>
      </c>
      <c r="N7" s="531"/>
      <c r="O7" s="432" t="str">
        <f>IF((C7*1)&lt;=C41,"","오류")</f>
        <v/>
      </c>
      <c r="P7" s="432" t="str">
        <f t="shared" si="3"/>
        <v/>
      </c>
      <c r="Q7" s="432" t="str">
        <f t="shared" si="4"/>
        <v/>
      </c>
      <c r="R7" s="432" t="str">
        <f t="shared" si="5"/>
        <v/>
      </c>
      <c r="S7" s="432" t="str">
        <f t="shared" si="6"/>
        <v/>
      </c>
      <c r="T7" s="432" t="str">
        <f t="shared" si="7"/>
        <v/>
      </c>
      <c r="U7" s="432" t="str">
        <f t="shared" si="8"/>
        <v/>
      </c>
      <c r="V7" s="432" t="str">
        <f t="shared" si="9"/>
        <v/>
      </c>
      <c r="W7" s="432" t="str">
        <f t="shared" si="10"/>
        <v/>
      </c>
      <c r="X7" s="432" t="str">
        <f t="shared" si="11"/>
        <v/>
      </c>
      <c r="Y7" s="432" t="str">
        <f t="shared" si="12"/>
        <v/>
      </c>
    </row>
    <row r="8" spans="1:25" ht="21.95" customHeight="1" x14ac:dyDescent="0.15">
      <c r="A8" s="64" t="s">
        <v>397</v>
      </c>
      <c r="B8" s="65">
        <f t="shared" si="0"/>
        <v>181</v>
      </c>
      <c r="C8" s="515">
        <v>80</v>
      </c>
      <c r="D8" s="515">
        <v>37</v>
      </c>
      <c r="E8" s="515">
        <v>15</v>
      </c>
      <c r="F8" s="515">
        <v>13</v>
      </c>
      <c r="G8" s="515">
        <v>10</v>
      </c>
      <c r="H8" s="515">
        <v>14</v>
      </c>
      <c r="I8" s="515">
        <v>9</v>
      </c>
      <c r="J8" s="515">
        <v>3</v>
      </c>
      <c r="K8" s="515">
        <v>0</v>
      </c>
      <c r="L8" s="515">
        <v>0</v>
      </c>
      <c r="M8" s="54">
        <v>0</v>
      </c>
      <c r="N8" s="323"/>
      <c r="O8" s="432" t="str">
        <f t="shared" si="2"/>
        <v/>
      </c>
      <c r="P8" s="432" t="str">
        <f t="shared" si="3"/>
        <v/>
      </c>
      <c r="Q8" s="432" t="str">
        <f t="shared" si="4"/>
        <v/>
      </c>
      <c r="R8" s="432" t="str">
        <f t="shared" si="5"/>
        <v/>
      </c>
      <c r="S8" s="432" t="str">
        <f t="shared" si="6"/>
        <v/>
      </c>
      <c r="T8" s="432" t="str">
        <f t="shared" si="7"/>
        <v/>
      </c>
      <c r="U8" s="432" t="str">
        <f t="shared" si="8"/>
        <v/>
      </c>
      <c r="V8" s="432" t="str">
        <f t="shared" si="9"/>
        <v/>
      </c>
      <c r="W8" s="432" t="str">
        <f t="shared" si="10"/>
        <v/>
      </c>
      <c r="X8" s="432" t="str">
        <f t="shared" si="11"/>
        <v/>
      </c>
      <c r="Y8" s="432" t="str">
        <f t="shared" si="12"/>
        <v/>
      </c>
    </row>
    <row r="9" spans="1:25" ht="21.95" customHeight="1" x14ac:dyDescent="0.15">
      <c r="A9" s="64" t="s">
        <v>398</v>
      </c>
      <c r="B9" s="65">
        <f t="shared" si="0"/>
        <v>196</v>
      </c>
      <c r="C9" s="515">
        <v>72</v>
      </c>
      <c r="D9" s="515">
        <v>56</v>
      </c>
      <c r="E9" s="515">
        <v>22</v>
      </c>
      <c r="F9" s="515">
        <v>5</v>
      </c>
      <c r="G9" s="515">
        <v>13</v>
      </c>
      <c r="H9" s="515">
        <v>22</v>
      </c>
      <c r="I9" s="515">
        <v>6</v>
      </c>
      <c r="J9" s="515">
        <v>0</v>
      </c>
      <c r="K9" s="515">
        <v>0</v>
      </c>
      <c r="L9" s="515">
        <v>0</v>
      </c>
      <c r="M9" s="54">
        <v>0</v>
      </c>
      <c r="N9" s="323"/>
      <c r="O9" s="432" t="str">
        <f t="shared" si="2"/>
        <v/>
      </c>
      <c r="P9" s="432" t="str">
        <f t="shared" si="3"/>
        <v/>
      </c>
      <c r="Q9" s="432" t="str">
        <f t="shared" si="4"/>
        <v/>
      </c>
      <c r="R9" s="432" t="str">
        <f t="shared" si="5"/>
        <v/>
      </c>
      <c r="S9" s="432" t="str">
        <f t="shared" si="6"/>
        <v/>
      </c>
      <c r="T9" s="432" t="str">
        <f t="shared" si="7"/>
        <v/>
      </c>
      <c r="U9" s="432" t="str">
        <f t="shared" si="8"/>
        <v/>
      </c>
      <c r="V9" s="432" t="str">
        <f t="shared" si="9"/>
        <v/>
      </c>
      <c r="W9" s="432" t="str">
        <f t="shared" si="10"/>
        <v/>
      </c>
      <c r="X9" s="432" t="str">
        <f t="shared" si="11"/>
        <v/>
      </c>
      <c r="Y9" s="432" t="str">
        <f t="shared" si="12"/>
        <v/>
      </c>
    </row>
    <row r="10" spans="1:25" ht="21.95" customHeight="1" x14ac:dyDescent="0.15">
      <c r="A10" s="64" t="s">
        <v>399</v>
      </c>
      <c r="B10" s="65">
        <f t="shared" si="0"/>
        <v>243</v>
      </c>
      <c r="C10" s="515">
        <v>74</v>
      </c>
      <c r="D10" s="515">
        <v>48</v>
      </c>
      <c r="E10" s="515">
        <v>48</v>
      </c>
      <c r="F10" s="515">
        <v>23</v>
      </c>
      <c r="G10" s="515">
        <v>8</v>
      </c>
      <c r="H10" s="515">
        <v>27</v>
      </c>
      <c r="I10" s="515">
        <v>12</v>
      </c>
      <c r="J10" s="515">
        <v>2</v>
      </c>
      <c r="K10" s="515">
        <v>1</v>
      </c>
      <c r="L10" s="515">
        <v>0</v>
      </c>
      <c r="M10" s="54">
        <v>0</v>
      </c>
      <c r="N10" s="323"/>
      <c r="O10" s="432" t="str">
        <f t="shared" si="2"/>
        <v/>
      </c>
      <c r="P10" s="432" t="str">
        <f t="shared" si="3"/>
        <v/>
      </c>
      <c r="Q10" s="432" t="str">
        <f t="shared" si="4"/>
        <v/>
      </c>
      <c r="R10" s="432" t="str">
        <f t="shared" si="5"/>
        <v/>
      </c>
      <c r="S10" s="432" t="str">
        <f t="shared" si="6"/>
        <v/>
      </c>
      <c r="T10" s="432" t="str">
        <f t="shared" si="7"/>
        <v/>
      </c>
      <c r="U10" s="432" t="str">
        <f t="shared" si="8"/>
        <v/>
      </c>
      <c r="V10" s="432" t="str">
        <f t="shared" si="9"/>
        <v/>
      </c>
      <c r="W10" s="432" t="str">
        <f t="shared" si="10"/>
        <v/>
      </c>
      <c r="X10" s="432" t="str">
        <f t="shared" si="11"/>
        <v/>
      </c>
      <c r="Y10" s="432" t="str">
        <f t="shared" si="12"/>
        <v/>
      </c>
    </row>
    <row r="11" spans="1:25" ht="21.95" customHeight="1" x14ac:dyDescent="0.15">
      <c r="A11" s="64" t="s">
        <v>400</v>
      </c>
      <c r="B11" s="65">
        <f t="shared" si="0"/>
        <v>234</v>
      </c>
      <c r="C11" s="515">
        <v>88</v>
      </c>
      <c r="D11" s="515">
        <v>36</v>
      </c>
      <c r="E11" s="515">
        <v>23</v>
      </c>
      <c r="F11" s="515">
        <v>28</v>
      </c>
      <c r="G11" s="515">
        <v>11</v>
      </c>
      <c r="H11" s="515">
        <v>30</v>
      </c>
      <c r="I11" s="515">
        <v>15</v>
      </c>
      <c r="J11" s="515">
        <v>2</v>
      </c>
      <c r="K11" s="515">
        <v>1</v>
      </c>
      <c r="L11" s="515">
        <v>0</v>
      </c>
      <c r="M11" s="54">
        <v>0</v>
      </c>
      <c r="N11" s="323"/>
      <c r="O11" s="432" t="str">
        <f t="shared" si="2"/>
        <v/>
      </c>
      <c r="P11" s="432" t="str">
        <f t="shared" si="3"/>
        <v/>
      </c>
      <c r="Q11" s="432" t="str">
        <f t="shared" si="4"/>
        <v/>
      </c>
      <c r="R11" s="432" t="str">
        <f t="shared" si="5"/>
        <v/>
      </c>
      <c r="S11" s="432" t="str">
        <f t="shared" si="6"/>
        <v/>
      </c>
      <c r="T11" s="432" t="str">
        <f t="shared" si="7"/>
        <v/>
      </c>
      <c r="U11" s="432" t="str">
        <f t="shared" si="8"/>
        <v/>
      </c>
      <c r="V11" s="432" t="str">
        <f t="shared" si="9"/>
        <v/>
      </c>
      <c r="W11" s="432" t="str">
        <f t="shared" si="10"/>
        <v/>
      </c>
      <c r="X11" s="432" t="str">
        <f t="shared" si="11"/>
        <v/>
      </c>
      <c r="Y11" s="432" t="str">
        <f t="shared" si="12"/>
        <v/>
      </c>
    </row>
    <row r="12" spans="1:25" ht="21.95" customHeight="1" x14ac:dyDescent="0.15">
      <c r="A12" s="64" t="s">
        <v>401</v>
      </c>
      <c r="B12" s="65">
        <f t="shared" si="0"/>
        <v>127</v>
      </c>
      <c r="C12" s="313">
        <v>49</v>
      </c>
      <c r="D12" s="313">
        <v>20</v>
      </c>
      <c r="E12" s="313">
        <v>14</v>
      </c>
      <c r="F12" s="313">
        <v>9</v>
      </c>
      <c r="G12" s="313">
        <v>3</v>
      </c>
      <c r="H12" s="313">
        <v>25</v>
      </c>
      <c r="I12" s="313">
        <v>6</v>
      </c>
      <c r="J12" s="313">
        <v>1</v>
      </c>
      <c r="K12" s="313">
        <v>0</v>
      </c>
      <c r="L12" s="313">
        <v>0</v>
      </c>
      <c r="M12" s="54">
        <v>0</v>
      </c>
      <c r="N12" s="323"/>
      <c r="O12" s="432" t="str">
        <f t="shared" si="2"/>
        <v/>
      </c>
      <c r="P12" s="432" t="str">
        <f t="shared" si="3"/>
        <v/>
      </c>
      <c r="Q12" s="432" t="str">
        <f t="shared" si="4"/>
        <v/>
      </c>
      <c r="R12" s="432" t="str">
        <f t="shared" si="5"/>
        <v/>
      </c>
      <c r="S12" s="432" t="str">
        <f t="shared" si="6"/>
        <v/>
      </c>
      <c r="T12" s="432" t="str">
        <f t="shared" si="7"/>
        <v/>
      </c>
      <c r="U12" s="432" t="str">
        <f t="shared" si="8"/>
        <v/>
      </c>
      <c r="V12" s="432" t="str">
        <f t="shared" si="9"/>
        <v/>
      </c>
      <c r="W12" s="432" t="str">
        <f t="shared" si="10"/>
        <v/>
      </c>
      <c r="X12" s="432" t="str">
        <f t="shared" si="11"/>
        <v/>
      </c>
      <c r="Y12" s="432" t="str">
        <f t="shared" si="12"/>
        <v/>
      </c>
    </row>
    <row r="13" spans="1:25" ht="21.95" customHeight="1" x14ac:dyDescent="0.15">
      <c r="A13" s="64" t="s">
        <v>402</v>
      </c>
      <c r="B13" s="65">
        <f t="shared" si="0"/>
        <v>140</v>
      </c>
      <c r="C13" s="515">
        <v>46</v>
      </c>
      <c r="D13" s="515">
        <v>31</v>
      </c>
      <c r="E13" s="515">
        <v>16</v>
      </c>
      <c r="F13" s="515">
        <v>7</v>
      </c>
      <c r="G13" s="515">
        <v>11</v>
      </c>
      <c r="H13" s="515">
        <v>18</v>
      </c>
      <c r="I13" s="515">
        <v>6</v>
      </c>
      <c r="J13" s="515">
        <v>3</v>
      </c>
      <c r="K13" s="515">
        <v>1</v>
      </c>
      <c r="L13" s="515">
        <v>0</v>
      </c>
      <c r="M13" s="54">
        <v>1</v>
      </c>
      <c r="N13" s="323"/>
      <c r="O13" s="432" t="str">
        <f t="shared" si="2"/>
        <v/>
      </c>
      <c r="P13" s="432" t="str">
        <f t="shared" si="3"/>
        <v/>
      </c>
      <c r="Q13" s="432" t="str">
        <f t="shared" si="4"/>
        <v/>
      </c>
      <c r="R13" s="432" t="str">
        <f t="shared" si="5"/>
        <v/>
      </c>
      <c r="S13" s="432" t="str">
        <f t="shared" si="6"/>
        <v/>
      </c>
      <c r="T13" s="432" t="str">
        <f t="shared" si="7"/>
        <v/>
      </c>
      <c r="U13" s="432" t="str">
        <f t="shared" si="8"/>
        <v/>
      </c>
      <c r="V13" s="432" t="str">
        <f t="shared" si="9"/>
        <v/>
      </c>
      <c r="W13" s="432" t="str">
        <f t="shared" si="10"/>
        <v/>
      </c>
      <c r="X13" s="432" t="str">
        <f t="shared" si="11"/>
        <v/>
      </c>
      <c r="Y13" s="432" t="str">
        <f t="shared" si="12"/>
        <v/>
      </c>
    </row>
    <row r="14" spans="1:25" ht="21.95" customHeight="1" x14ac:dyDescent="0.15">
      <c r="A14" s="64" t="s">
        <v>403</v>
      </c>
      <c r="B14" s="65">
        <f t="shared" si="0"/>
        <v>128</v>
      </c>
      <c r="C14" s="313">
        <v>37</v>
      </c>
      <c r="D14" s="313">
        <v>26</v>
      </c>
      <c r="E14" s="313">
        <v>14</v>
      </c>
      <c r="F14" s="313">
        <v>13</v>
      </c>
      <c r="G14" s="313">
        <v>9</v>
      </c>
      <c r="H14" s="313">
        <v>16</v>
      </c>
      <c r="I14" s="313">
        <v>8</v>
      </c>
      <c r="J14" s="313">
        <v>4</v>
      </c>
      <c r="K14" s="313">
        <v>1</v>
      </c>
      <c r="L14" s="313">
        <v>0</v>
      </c>
      <c r="M14" s="54">
        <v>0</v>
      </c>
      <c r="N14" s="323"/>
      <c r="O14" s="432" t="str">
        <f t="shared" si="2"/>
        <v/>
      </c>
      <c r="P14" s="432" t="str">
        <f t="shared" si="3"/>
        <v/>
      </c>
      <c r="Q14" s="432" t="str">
        <f t="shared" si="4"/>
        <v/>
      </c>
      <c r="R14" s="432" t="str">
        <f t="shared" si="5"/>
        <v/>
      </c>
      <c r="S14" s="432" t="str">
        <f t="shared" si="6"/>
        <v/>
      </c>
      <c r="T14" s="432" t="str">
        <f t="shared" si="7"/>
        <v/>
      </c>
      <c r="U14" s="432" t="str">
        <f t="shared" si="8"/>
        <v/>
      </c>
      <c r="V14" s="432" t="str">
        <f t="shared" si="9"/>
        <v/>
      </c>
      <c r="W14" s="432" t="str">
        <f t="shared" si="10"/>
        <v/>
      </c>
      <c r="X14" s="432" t="str">
        <f t="shared" si="11"/>
        <v/>
      </c>
      <c r="Y14" s="432" t="str">
        <f t="shared" si="12"/>
        <v/>
      </c>
    </row>
    <row r="15" spans="1:25" ht="21.95" customHeight="1" x14ac:dyDescent="0.15">
      <c r="A15" s="64" t="s">
        <v>404</v>
      </c>
      <c r="B15" s="65">
        <f t="shared" si="0"/>
        <v>150</v>
      </c>
      <c r="C15" s="313">
        <v>53</v>
      </c>
      <c r="D15" s="313">
        <v>31</v>
      </c>
      <c r="E15" s="313">
        <v>19</v>
      </c>
      <c r="F15" s="313">
        <v>15</v>
      </c>
      <c r="G15" s="313">
        <v>1</v>
      </c>
      <c r="H15" s="313">
        <v>22</v>
      </c>
      <c r="I15" s="313">
        <v>6</v>
      </c>
      <c r="J15" s="313">
        <v>2</v>
      </c>
      <c r="K15" s="313">
        <v>1</v>
      </c>
      <c r="L15" s="313">
        <v>0</v>
      </c>
      <c r="M15" s="54">
        <v>0</v>
      </c>
      <c r="N15" s="323"/>
      <c r="O15" s="432" t="str">
        <f t="shared" si="2"/>
        <v/>
      </c>
      <c r="P15" s="432" t="str">
        <f t="shared" si="3"/>
        <v/>
      </c>
      <c r="Q15" s="432" t="str">
        <f t="shared" si="4"/>
        <v/>
      </c>
      <c r="R15" s="432" t="str">
        <f t="shared" si="5"/>
        <v/>
      </c>
      <c r="S15" s="432" t="str">
        <f t="shared" si="6"/>
        <v/>
      </c>
      <c r="T15" s="432" t="str">
        <f t="shared" si="7"/>
        <v/>
      </c>
      <c r="U15" s="432" t="str">
        <f t="shared" si="8"/>
        <v/>
      </c>
      <c r="V15" s="432" t="str">
        <f t="shared" si="9"/>
        <v/>
      </c>
      <c r="W15" s="432" t="str">
        <f t="shared" si="10"/>
        <v/>
      </c>
      <c r="X15" s="432" t="str">
        <f t="shared" si="11"/>
        <v/>
      </c>
      <c r="Y15" s="432" t="str">
        <f t="shared" si="12"/>
        <v/>
      </c>
    </row>
    <row r="16" spans="1:25" ht="21.95" customHeight="1" x14ac:dyDescent="0.15">
      <c r="A16" s="64" t="s">
        <v>405</v>
      </c>
      <c r="B16" s="65">
        <f t="shared" si="0"/>
        <v>164</v>
      </c>
      <c r="C16" s="515">
        <v>54</v>
      </c>
      <c r="D16" s="515">
        <v>46</v>
      </c>
      <c r="E16" s="515">
        <v>26</v>
      </c>
      <c r="F16" s="515">
        <v>9</v>
      </c>
      <c r="G16" s="515">
        <v>9</v>
      </c>
      <c r="H16" s="515">
        <v>17</v>
      </c>
      <c r="I16" s="515">
        <v>2</v>
      </c>
      <c r="J16" s="515">
        <v>1</v>
      </c>
      <c r="K16" s="515">
        <v>0</v>
      </c>
      <c r="L16" s="515">
        <v>0</v>
      </c>
      <c r="M16" s="54">
        <v>0</v>
      </c>
      <c r="N16" s="323"/>
      <c r="O16" s="432" t="str">
        <f t="shared" si="2"/>
        <v/>
      </c>
      <c r="P16" s="432" t="str">
        <f t="shared" si="3"/>
        <v/>
      </c>
      <c r="Q16" s="432" t="str">
        <f t="shared" si="4"/>
        <v/>
      </c>
      <c r="R16" s="432" t="str">
        <f t="shared" si="5"/>
        <v/>
      </c>
      <c r="S16" s="432" t="str">
        <f t="shared" si="6"/>
        <v/>
      </c>
      <c r="T16" s="432" t="str">
        <f t="shared" si="7"/>
        <v/>
      </c>
      <c r="U16" s="432" t="str">
        <f t="shared" si="8"/>
        <v/>
      </c>
      <c r="V16" s="432" t="str">
        <f t="shared" si="9"/>
        <v/>
      </c>
      <c r="W16" s="432" t="str">
        <f t="shared" si="10"/>
        <v/>
      </c>
      <c r="X16" s="432" t="str">
        <f t="shared" si="11"/>
        <v/>
      </c>
      <c r="Y16" s="432" t="str">
        <f t="shared" si="12"/>
        <v/>
      </c>
    </row>
    <row r="17" spans="1:25" ht="21.95" customHeight="1" x14ac:dyDescent="0.15">
      <c r="A17" s="64"/>
      <c r="B17" s="65">
        <f t="shared" si="0"/>
        <v>0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54"/>
      <c r="N17" s="323"/>
      <c r="O17" s="432" t="str">
        <f t="shared" si="2"/>
        <v/>
      </c>
      <c r="P17" s="432" t="str">
        <f t="shared" si="3"/>
        <v/>
      </c>
      <c r="Q17" s="432" t="str">
        <f t="shared" si="4"/>
        <v/>
      </c>
      <c r="R17" s="432" t="str">
        <f t="shared" si="5"/>
        <v/>
      </c>
      <c r="S17" s="432" t="str">
        <f t="shared" si="6"/>
        <v/>
      </c>
      <c r="T17" s="432" t="str">
        <f t="shared" si="7"/>
        <v/>
      </c>
      <c r="U17" s="432" t="str">
        <f t="shared" si="8"/>
        <v/>
      </c>
      <c r="V17" s="432" t="str">
        <f t="shared" si="9"/>
        <v/>
      </c>
      <c r="W17" s="432" t="str">
        <f t="shared" si="10"/>
        <v/>
      </c>
      <c r="X17" s="432" t="str">
        <f t="shared" si="11"/>
        <v/>
      </c>
      <c r="Y17" s="432" t="str">
        <f t="shared" si="12"/>
        <v/>
      </c>
    </row>
    <row r="18" spans="1:25" ht="21.95" customHeight="1" x14ac:dyDescent="0.15">
      <c r="A18" s="64"/>
      <c r="B18" s="65">
        <f t="shared" si="0"/>
        <v>0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54"/>
      <c r="N18" s="323"/>
      <c r="O18" s="432" t="str">
        <f t="shared" si="2"/>
        <v/>
      </c>
      <c r="P18" s="432" t="str">
        <f t="shared" si="3"/>
        <v/>
      </c>
      <c r="Q18" s="432" t="str">
        <f t="shared" si="4"/>
        <v/>
      </c>
      <c r="R18" s="432" t="str">
        <f t="shared" si="5"/>
        <v/>
      </c>
      <c r="S18" s="432" t="str">
        <f t="shared" si="6"/>
        <v/>
      </c>
      <c r="T18" s="432" t="str">
        <f t="shared" si="7"/>
        <v/>
      </c>
      <c r="U18" s="432" t="str">
        <f t="shared" si="8"/>
        <v/>
      </c>
      <c r="V18" s="432" t="str">
        <f t="shared" si="9"/>
        <v/>
      </c>
      <c r="W18" s="432" t="str">
        <f t="shared" si="10"/>
        <v/>
      </c>
      <c r="X18" s="432" t="str">
        <f t="shared" si="11"/>
        <v/>
      </c>
      <c r="Y18" s="432" t="str">
        <f t="shared" si="12"/>
        <v/>
      </c>
    </row>
    <row r="19" spans="1:25" ht="21.95" customHeight="1" x14ac:dyDescent="0.15">
      <c r="A19" s="64"/>
      <c r="B19" s="65">
        <f t="shared" si="0"/>
        <v>0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54"/>
      <c r="N19" s="323"/>
      <c r="O19" s="432" t="str">
        <f t="shared" si="2"/>
        <v/>
      </c>
      <c r="P19" s="432" t="str">
        <f t="shared" si="3"/>
        <v/>
      </c>
      <c r="Q19" s="432" t="str">
        <f t="shared" si="4"/>
        <v/>
      </c>
      <c r="R19" s="432" t="str">
        <f t="shared" si="5"/>
        <v/>
      </c>
      <c r="S19" s="432" t="str">
        <f t="shared" si="6"/>
        <v/>
      </c>
      <c r="T19" s="432" t="str">
        <f t="shared" si="7"/>
        <v/>
      </c>
      <c r="U19" s="432" t="str">
        <f t="shared" si="8"/>
        <v/>
      </c>
      <c r="V19" s="432" t="str">
        <f t="shared" si="9"/>
        <v/>
      </c>
      <c r="W19" s="432" t="str">
        <f t="shared" si="10"/>
        <v/>
      </c>
      <c r="X19" s="432" t="str">
        <f t="shared" si="11"/>
        <v/>
      </c>
      <c r="Y19" s="432" t="str">
        <f t="shared" si="12"/>
        <v/>
      </c>
    </row>
    <row r="20" spans="1:25" ht="21.95" customHeight="1" x14ac:dyDescent="0.15">
      <c r="A20" s="64"/>
      <c r="B20" s="65">
        <f t="shared" ref="B20:B35" si="13">SUM(C20:M20)</f>
        <v>0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54"/>
      <c r="N20" s="323"/>
      <c r="O20" s="432" t="str">
        <f t="shared" si="2"/>
        <v/>
      </c>
      <c r="P20" s="432" t="str">
        <f t="shared" si="3"/>
        <v/>
      </c>
      <c r="Q20" s="432" t="str">
        <f t="shared" si="4"/>
        <v/>
      </c>
      <c r="R20" s="432" t="str">
        <f t="shared" si="5"/>
        <v/>
      </c>
      <c r="S20" s="432" t="str">
        <f t="shared" si="6"/>
        <v/>
      </c>
      <c r="T20" s="432" t="str">
        <f t="shared" si="7"/>
        <v/>
      </c>
      <c r="U20" s="432" t="str">
        <f t="shared" si="8"/>
        <v/>
      </c>
      <c r="V20" s="432" t="str">
        <f t="shared" si="9"/>
        <v/>
      </c>
      <c r="W20" s="432" t="str">
        <f t="shared" si="10"/>
        <v/>
      </c>
      <c r="X20" s="432" t="str">
        <f t="shared" si="11"/>
        <v/>
      </c>
      <c r="Y20" s="432" t="str">
        <f t="shared" si="12"/>
        <v/>
      </c>
    </row>
    <row r="21" spans="1:25" ht="21.95" customHeight="1" x14ac:dyDescent="0.15">
      <c r="A21" s="64"/>
      <c r="B21" s="65">
        <f t="shared" si="13"/>
        <v>0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54"/>
      <c r="N21" s="323"/>
      <c r="O21" s="432" t="str">
        <f t="shared" si="2"/>
        <v/>
      </c>
      <c r="P21" s="432" t="str">
        <f t="shared" si="3"/>
        <v/>
      </c>
      <c r="Q21" s="432" t="str">
        <f t="shared" si="4"/>
        <v/>
      </c>
      <c r="R21" s="432" t="str">
        <f t="shared" si="5"/>
        <v/>
      </c>
      <c r="S21" s="432" t="str">
        <f t="shared" si="6"/>
        <v/>
      </c>
      <c r="T21" s="432" t="str">
        <f t="shared" si="7"/>
        <v/>
      </c>
      <c r="U21" s="432" t="str">
        <f t="shared" si="8"/>
        <v/>
      </c>
      <c r="V21" s="432" t="str">
        <f t="shared" si="9"/>
        <v/>
      </c>
      <c r="W21" s="432" t="str">
        <f t="shared" si="10"/>
        <v/>
      </c>
      <c r="X21" s="432" t="str">
        <f t="shared" si="11"/>
        <v/>
      </c>
      <c r="Y21" s="432" t="str">
        <f t="shared" si="12"/>
        <v/>
      </c>
    </row>
    <row r="22" spans="1:25" ht="21.95" customHeight="1" x14ac:dyDescent="0.15">
      <c r="A22" s="64"/>
      <c r="B22" s="65">
        <f t="shared" si="13"/>
        <v>0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54"/>
      <c r="N22" s="323"/>
      <c r="O22" s="432" t="str">
        <f t="shared" si="2"/>
        <v/>
      </c>
      <c r="P22" s="432" t="str">
        <f t="shared" si="3"/>
        <v/>
      </c>
      <c r="Q22" s="432" t="str">
        <f t="shared" si="4"/>
        <v/>
      </c>
      <c r="R22" s="432" t="str">
        <f t="shared" si="5"/>
        <v/>
      </c>
      <c r="S22" s="432" t="str">
        <f t="shared" si="6"/>
        <v/>
      </c>
      <c r="T22" s="432" t="str">
        <f t="shared" si="7"/>
        <v/>
      </c>
      <c r="U22" s="432" t="str">
        <f t="shared" si="8"/>
        <v/>
      </c>
      <c r="V22" s="432" t="str">
        <f t="shared" si="9"/>
        <v/>
      </c>
      <c r="W22" s="432" t="str">
        <f t="shared" si="10"/>
        <v/>
      </c>
      <c r="X22" s="432" t="str">
        <f t="shared" si="11"/>
        <v/>
      </c>
      <c r="Y22" s="432" t="str">
        <f t="shared" si="12"/>
        <v/>
      </c>
    </row>
    <row r="23" spans="1:25" ht="21.95" customHeight="1" x14ac:dyDescent="0.15">
      <c r="A23" s="64"/>
      <c r="B23" s="65">
        <f t="shared" si="13"/>
        <v>0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54"/>
      <c r="N23" s="323"/>
      <c r="O23" s="432" t="str">
        <f t="shared" si="2"/>
        <v/>
      </c>
      <c r="P23" s="432" t="str">
        <f t="shared" si="3"/>
        <v/>
      </c>
      <c r="Q23" s="432" t="str">
        <f t="shared" si="4"/>
        <v/>
      </c>
      <c r="R23" s="432" t="str">
        <f t="shared" si="5"/>
        <v/>
      </c>
      <c r="S23" s="432" t="str">
        <f t="shared" si="6"/>
        <v/>
      </c>
      <c r="T23" s="432" t="str">
        <f t="shared" si="7"/>
        <v/>
      </c>
      <c r="U23" s="432" t="str">
        <f t="shared" si="8"/>
        <v/>
      </c>
      <c r="V23" s="432" t="str">
        <f t="shared" si="9"/>
        <v/>
      </c>
      <c r="W23" s="432" t="str">
        <f t="shared" si="10"/>
        <v/>
      </c>
      <c r="X23" s="432" t="str">
        <f t="shared" si="11"/>
        <v/>
      </c>
      <c r="Y23" s="432" t="str">
        <f t="shared" si="12"/>
        <v/>
      </c>
    </row>
    <row r="24" spans="1:25" ht="21.95" customHeight="1" x14ac:dyDescent="0.15">
      <c r="A24" s="64"/>
      <c r="B24" s="65">
        <f t="shared" si="13"/>
        <v>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54"/>
      <c r="N24" s="323"/>
      <c r="O24" s="432" t="str">
        <f t="shared" si="2"/>
        <v/>
      </c>
      <c r="P24" s="432" t="str">
        <f t="shared" si="3"/>
        <v/>
      </c>
      <c r="Q24" s="432" t="str">
        <f t="shared" si="4"/>
        <v/>
      </c>
      <c r="R24" s="432" t="str">
        <f t="shared" si="5"/>
        <v/>
      </c>
      <c r="S24" s="432" t="str">
        <f t="shared" si="6"/>
        <v/>
      </c>
      <c r="T24" s="432" t="str">
        <f t="shared" si="7"/>
        <v/>
      </c>
      <c r="U24" s="432" t="str">
        <f t="shared" si="8"/>
        <v/>
      </c>
      <c r="V24" s="432" t="str">
        <f t="shared" si="9"/>
        <v/>
      </c>
      <c r="W24" s="432" t="str">
        <f t="shared" si="10"/>
        <v/>
      </c>
      <c r="X24" s="432" t="str">
        <f t="shared" si="11"/>
        <v/>
      </c>
      <c r="Y24" s="432" t="str">
        <f t="shared" si="12"/>
        <v/>
      </c>
    </row>
    <row r="25" spans="1:25" ht="21.95" customHeight="1" x14ac:dyDescent="0.15">
      <c r="A25" s="64"/>
      <c r="B25" s="65">
        <f t="shared" si="13"/>
        <v>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54"/>
      <c r="N25" s="323"/>
      <c r="O25" s="432" t="str">
        <f t="shared" si="2"/>
        <v/>
      </c>
      <c r="P25" s="432" t="str">
        <f t="shared" si="3"/>
        <v/>
      </c>
      <c r="Q25" s="432" t="str">
        <f t="shared" si="4"/>
        <v/>
      </c>
      <c r="R25" s="432" t="str">
        <f t="shared" si="5"/>
        <v/>
      </c>
      <c r="S25" s="432" t="str">
        <f t="shared" si="6"/>
        <v/>
      </c>
      <c r="T25" s="432" t="str">
        <f t="shared" si="7"/>
        <v/>
      </c>
      <c r="U25" s="432" t="str">
        <f t="shared" si="8"/>
        <v/>
      </c>
      <c r="V25" s="432" t="str">
        <f t="shared" si="9"/>
        <v/>
      </c>
      <c r="W25" s="432" t="str">
        <f t="shared" si="10"/>
        <v/>
      </c>
      <c r="X25" s="432" t="str">
        <f t="shared" si="11"/>
        <v/>
      </c>
      <c r="Y25" s="432" t="str">
        <f t="shared" si="12"/>
        <v/>
      </c>
    </row>
    <row r="26" spans="1:25" ht="21.95" customHeight="1" x14ac:dyDescent="0.15">
      <c r="A26" s="64"/>
      <c r="B26" s="65">
        <f t="shared" si="13"/>
        <v>0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54"/>
      <c r="N26" s="323"/>
      <c r="O26" s="432" t="str">
        <f t="shared" si="2"/>
        <v/>
      </c>
      <c r="P26" s="432" t="str">
        <f t="shared" si="3"/>
        <v/>
      </c>
      <c r="Q26" s="432" t="str">
        <f t="shared" si="4"/>
        <v/>
      </c>
      <c r="R26" s="432" t="str">
        <f t="shared" si="5"/>
        <v/>
      </c>
      <c r="S26" s="432" t="str">
        <f t="shared" si="6"/>
        <v/>
      </c>
      <c r="T26" s="432" t="str">
        <f t="shared" si="7"/>
        <v/>
      </c>
      <c r="U26" s="432" t="str">
        <f t="shared" si="8"/>
        <v/>
      </c>
      <c r="V26" s="432" t="str">
        <f t="shared" si="9"/>
        <v/>
      </c>
      <c r="W26" s="432" t="str">
        <f t="shared" si="10"/>
        <v/>
      </c>
      <c r="X26" s="432" t="str">
        <f t="shared" si="11"/>
        <v/>
      </c>
      <c r="Y26" s="432" t="str">
        <f t="shared" si="12"/>
        <v/>
      </c>
    </row>
    <row r="27" spans="1:25" ht="21.95" customHeight="1" x14ac:dyDescent="0.15">
      <c r="A27" s="64"/>
      <c r="B27" s="65">
        <f t="shared" si="13"/>
        <v>0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54"/>
      <c r="N27" s="323"/>
      <c r="O27" s="432" t="str">
        <f t="shared" si="2"/>
        <v/>
      </c>
      <c r="P27" s="432" t="str">
        <f t="shared" si="3"/>
        <v/>
      </c>
      <c r="Q27" s="432" t="str">
        <f t="shared" si="4"/>
        <v/>
      </c>
      <c r="R27" s="432" t="str">
        <f t="shared" si="5"/>
        <v/>
      </c>
      <c r="S27" s="432" t="str">
        <f t="shared" si="6"/>
        <v/>
      </c>
      <c r="T27" s="432" t="str">
        <f t="shared" si="7"/>
        <v/>
      </c>
      <c r="U27" s="432" t="str">
        <f t="shared" si="8"/>
        <v/>
      </c>
      <c r="V27" s="432" t="str">
        <f t="shared" si="9"/>
        <v/>
      </c>
      <c r="W27" s="432" t="str">
        <f t="shared" si="10"/>
        <v/>
      </c>
      <c r="X27" s="432" t="str">
        <f t="shared" si="11"/>
        <v/>
      </c>
      <c r="Y27" s="432" t="str">
        <f t="shared" si="12"/>
        <v/>
      </c>
    </row>
    <row r="28" spans="1:25" ht="21.95" customHeight="1" x14ac:dyDescent="0.15">
      <c r="A28" s="64"/>
      <c r="B28" s="65">
        <f t="shared" si="13"/>
        <v>0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54"/>
      <c r="N28" s="323"/>
      <c r="O28" s="432" t="str">
        <f t="shared" si="2"/>
        <v/>
      </c>
      <c r="P28" s="432" t="str">
        <f t="shared" si="3"/>
        <v/>
      </c>
      <c r="Q28" s="432" t="str">
        <f t="shared" si="4"/>
        <v/>
      </c>
      <c r="R28" s="432" t="str">
        <f t="shared" si="5"/>
        <v/>
      </c>
      <c r="S28" s="432" t="str">
        <f t="shared" si="6"/>
        <v/>
      </c>
      <c r="T28" s="432" t="str">
        <f t="shared" si="7"/>
        <v/>
      </c>
      <c r="U28" s="432" t="str">
        <f t="shared" si="8"/>
        <v/>
      </c>
      <c r="V28" s="432" t="str">
        <f t="shared" si="9"/>
        <v/>
      </c>
      <c r="W28" s="432" t="str">
        <f t="shared" si="10"/>
        <v/>
      </c>
      <c r="X28" s="432" t="str">
        <f t="shared" si="11"/>
        <v/>
      </c>
      <c r="Y28" s="432" t="str">
        <f t="shared" si="12"/>
        <v/>
      </c>
    </row>
    <row r="29" spans="1:25" ht="21.95" customHeight="1" x14ac:dyDescent="0.15">
      <c r="A29" s="64"/>
      <c r="B29" s="65">
        <f t="shared" si="13"/>
        <v>0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54"/>
      <c r="N29" s="323"/>
      <c r="O29" s="432" t="str">
        <f t="shared" si="2"/>
        <v/>
      </c>
      <c r="P29" s="432" t="str">
        <f t="shared" si="3"/>
        <v/>
      </c>
      <c r="Q29" s="432" t="str">
        <f t="shared" si="4"/>
        <v/>
      </c>
      <c r="R29" s="432" t="str">
        <f t="shared" si="5"/>
        <v/>
      </c>
      <c r="S29" s="432" t="str">
        <f t="shared" si="6"/>
        <v/>
      </c>
      <c r="T29" s="432" t="str">
        <f t="shared" si="7"/>
        <v/>
      </c>
      <c r="U29" s="432" t="str">
        <f t="shared" si="8"/>
        <v/>
      </c>
      <c r="V29" s="432" t="str">
        <f t="shared" si="9"/>
        <v/>
      </c>
      <c r="W29" s="432" t="str">
        <f t="shared" si="10"/>
        <v/>
      </c>
      <c r="X29" s="432" t="str">
        <f t="shared" si="11"/>
        <v/>
      </c>
      <c r="Y29" s="432" t="str">
        <f t="shared" si="12"/>
        <v/>
      </c>
    </row>
    <row r="30" spans="1:25" ht="21.95" customHeight="1" x14ac:dyDescent="0.15">
      <c r="A30" s="64"/>
      <c r="B30" s="65">
        <f t="shared" si="13"/>
        <v>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54"/>
      <c r="N30" s="323"/>
      <c r="O30" s="432" t="str">
        <f t="shared" si="2"/>
        <v/>
      </c>
      <c r="P30" s="432" t="str">
        <f t="shared" si="3"/>
        <v/>
      </c>
      <c r="Q30" s="432" t="str">
        <f t="shared" si="4"/>
        <v/>
      </c>
      <c r="R30" s="432" t="str">
        <f t="shared" si="5"/>
        <v/>
      </c>
      <c r="S30" s="432" t="str">
        <f t="shared" si="6"/>
        <v/>
      </c>
      <c r="T30" s="432" t="str">
        <f t="shared" si="7"/>
        <v/>
      </c>
      <c r="U30" s="432" t="str">
        <f t="shared" si="8"/>
        <v/>
      </c>
      <c r="V30" s="432" t="str">
        <f t="shared" si="9"/>
        <v/>
      </c>
      <c r="W30" s="432" t="str">
        <f t="shared" si="10"/>
        <v/>
      </c>
      <c r="X30" s="432" t="str">
        <f t="shared" si="11"/>
        <v/>
      </c>
      <c r="Y30" s="432" t="str">
        <f t="shared" si="12"/>
        <v/>
      </c>
    </row>
    <row r="31" spans="1:25" ht="21.95" customHeight="1" x14ac:dyDescent="0.15">
      <c r="A31" s="64"/>
      <c r="B31" s="65">
        <f t="shared" si="13"/>
        <v>0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54"/>
      <c r="N31" s="323"/>
      <c r="O31" s="432" t="str">
        <f t="shared" si="2"/>
        <v/>
      </c>
      <c r="P31" s="432" t="str">
        <f t="shared" si="3"/>
        <v/>
      </c>
      <c r="Q31" s="432" t="str">
        <f t="shared" si="4"/>
        <v/>
      </c>
      <c r="R31" s="432" t="str">
        <f t="shared" si="5"/>
        <v/>
      </c>
      <c r="S31" s="432" t="str">
        <f t="shared" si="6"/>
        <v/>
      </c>
      <c r="T31" s="432" t="str">
        <f t="shared" si="7"/>
        <v/>
      </c>
      <c r="U31" s="432" t="str">
        <f t="shared" si="8"/>
        <v/>
      </c>
      <c r="V31" s="432" t="str">
        <f t="shared" si="9"/>
        <v/>
      </c>
      <c r="W31" s="432" t="str">
        <f t="shared" si="10"/>
        <v/>
      </c>
      <c r="X31" s="432" t="str">
        <f t="shared" si="11"/>
        <v/>
      </c>
      <c r="Y31" s="432" t="str">
        <f t="shared" si="12"/>
        <v/>
      </c>
    </row>
    <row r="32" spans="1:25" ht="21.95" customHeight="1" x14ac:dyDescent="0.15">
      <c r="A32" s="64"/>
      <c r="B32" s="65">
        <f t="shared" si="13"/>
        <v>0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54"/>
      <c r="N32" s="323"/>
      <c r="O32" s="432" t="str">
        <f t="shared" si="2"/>
        <v/>
      </c>
      <c r="P32" s="432" t="str">
        <f t="shared" si="3"/>
        <v/>
      </c>
      <c r="Q32" s="432" t="str">
        <f t="shared" si="4"/>
        <v/>
      </c>
      <c r="R32" s="432" t="str">
        <f t="shared" si="5"/>
        <v/>
      </c>
      <c r="S32" s="432" t="str">
        <f t="shared" si="6"/>
        <v/>
      </c>
      <c r="T32" s="432" t="str">
        <f t="shared" si="7"/>
        <v/>
      </c>
      <c r="U32" s="432" t="str">
        <f t="shared" si="8"/>
        <v/>
      </c>
      <c r="V32" s="432" t="str">
        <f t="shared" si="9"/>
        <v/>
      </c>
      <c r="W32" s="432" t="str">
        <f t="shared" si="10"/>
        <v/>
      </c>
      <c r="X32" s="432" t="str">
        <f t="shared" si="11"/>
        <v/>
      </c>
      <c r="Y32" s="432" t="str">
        <f t="shared" si="12"/>
        <v/>
      </c>
    </row>
    <row r="33" spans="1:25" ht="21.95" customHeight="1" x14ac:dyDescent="0.15">
      <c r="A33" s="64"/>
      <c r="B33" s="65">
        <f t="shared" si="13"/>
        <v>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54"/>
      <c r="N33" s="323"/>
      <c r="O33" s="432" t="str">
        <f t="shared" si="2"/>
        <v/>
      </c>
      <c r="P33" s="432" t="str">
        <f t="shared" si="3"/>
        <v/>
      </c>
      <c r="Q33" s="432" t="str">
        <f t="shared" si="4"/>
        <v/>
      </c>
      <c r="R33" s="432" t="str">
        <f t="shared" si="5"/>
        <v/>
      </c>
      <c r="S33" s="432" t="str">
        <f t="shared" si="6"/>
        <v/>
      </c>
      <c r="T33" s="432" t="str">
        <f t="shared" si="7"/>
        <v/>
      </c>
      <c r="U33" s="432" t="str">
        <f t="shared" si="8"/>
        <v/>
      </c>
      <c r="V33" s="432" t="str">
        <f t="shared" si="9"/>
        <v/>
      </c>
      <c r="W33" s="432" t="str">
        <f t="shared" si="10"/>
        <v/>
      </c>
      <c r="X33" s="432" t="str">
        <f t="shared" si="11"/>
        <v/>
      </c>
      <c r="Y33" s="432" t="str">
        <f t="shared" si="12"/>
        <v/>
      </c>
    </row>
    <row r="34" spans="1:25" ht="21.95" customHeight="1" x14ac:dyDescent="0.15">
      <c r="A34" s="64"/>
      <c r="B34" s="65">
        <f t="shared" si="13"/>
        <v>0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54"/>
      <c r="N34" s="323"/>
      <c r="O34" s="432" t="str">
        <f t="shared" si="2"/>
        <v/>
      </c>
      <c r="P34" s="432" t="str">
        <f t="shared" si="3"/>
        <v/>
      </c>
      <c r="Q34" s="432" t="str">
        <f t="shared" si="4"/>
        <v/>
      </c>
      <c r="R34" s="432" t="str">
        <f t="shared" si="5"/>
        <v/>
      </c>
      <c r="S34" s="432" t="str">
        <f t="shared" si="6"/>
        <v/>
      </c>
      <c r="T34" s="432" t="str">
        <f t="shared" si="7"/>
        <v/>
      </c>
      <c r="U34" s="432" t="str">
        <f t="shared" si="8"/>
        <v/>
      </c>
      <c r="V34" s="432" t="str">
        <f t="shared" si="9"/>
        <v/>
      </c>
      <c r="W34" s="432" t="str">
        <f t="shared" si="10"/>
        <v/>
      </c>
      <c r="X34" s="432" t="str">
        <f t="shared" si="11"/>
        <v/>
      </c>
      <c r="Y34" s="432" t="str">
        <f t="shared" si="12"/>
        <v/>
      </c>
    </row>
    <row r="35" spans="1:25" ht="21.95" customHeight="1" thickBot="1" x14ac:dyDescent="0.2">
      <c r="A35" s="66"/>
      <c r="B35" s="172">
        <f t="shared" si="13"/>
        <v>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51"/>
      <c r="N35" s="323"/>
      <c r="O35" s="432" t="str">
        <f t="shared" si="2"/>
        <v/>
      </c>
      <c r="P35" s="432" t="str">
        <f t="shared" si="3"/>
        <v/>
      </c>
      <c r="Q35" s="432" t="str">
        <f t="shared" si="4"/>
        <v/>
      </c>
      <c r="R35" s="432" t="str">
        <f t="shared" si="5"/>
        <v/>
      </c>
      <c r="S35" s="432" t="str">
        <f t="shared" si="6"/>
        <v/>
      </c>
      <c r="T35" s="432" t="str">
        <f t="shared" si="7"/>
        <v/>
      </c>
      <c r="U35" s="432" t="str">
        <f t="shared" si="8"/>
        <v/>
      </c>
      <c r="V35" s="432" t="str">
        <f t="shared" si="9"/>
        <v/>
      </c>
      <c r="W35" s="432" t="str">
        <f t="shared" si="10"/>
        <v/>
      </c>
      <c r="X35" s="432" t="str">
        <f t="shared" si="11"/>
        <v/>
      </c>
      <c r="Y35" s="432" t="str">
        <f t="shared" si="12"/>
        <v/>
      </c>
    </row>
    <row r="36" spans="1:25" ht="21.95" customHeight="1" x14ac:dyDescent="0.15">
      <c r="A36" s="547"/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323"/>
    </row>
    <row r="37" spans="1:25" ht="21.95" customHeight="1" thickBot="1" x14ac:dyDescent="0.2">
      <c r="A37" s="541" t="s">
        <v>20</v>
      </c>
      <c r="B37" s="541"/>
      <c r="C37" s="541"/>
      <c r="D37" s="541"/>
      <c r="L37" s="542" t="s">
        <v>136</v>
      </c>
      <c r="M37" s="542"/>
      <c r="N37" s="323"/>
      <c r="O37" s="433" t="s">
        <v>353</v>
      </c>
      <c r="P37" s="432"/>
      <c r="Q37" s="432"/>
      <c r="R37" s="432"/>
      <c r="S37" s="432"/>
      <c r="T37" s="432"/>
      <c r="U37" s="432"/>
      <c r="V37" s="432"/>
      <c r="W37" s="432"/>
      <c r="X37" s="432"/>
      <c r="Y37" s="432"/>
    </row>
    <row r="38" spans="1:25" ht="30" customHeight="1" thickBot="1" x14ac:dyDescent="0.2">
      <c r="A38" s="57" t="s">
        <v>224</v>
      </c>
      <c r="B38" s="58" t="s">
        <v>242</v>
      </c>
      <c r="C38" s="59" t="s">
        <v>196</v>
      </c>
      <c r="D38" s="58" t="s">
        <v>78</v>
      </c>
      <c r="E38" s="58" t="s">
        <v>98</v>
      </c>
      <c r="F38" s="58" t="s">
        <v>102</v>
      </c>
      <c r="G38" s="58" t="s">
        <v>84</v>
      </c>
      <c r="H38" s="58" t="s">
        <v>83</v>
      </c>
      <c r="I38" s="58" t="s">
        <v>86</v>
      </c>
      <c r="J38" s="58" t="s">
        <v>99</v>
      </c>
      <c r="K38" s="58" t="s">
        <v>100</v>
      </c>
      <c r="L38" s="58" t="s">
        <v>101</v>
      </c>
      <c r="M38" s="60" t="s">
        <v>103</v>
      </c>
      <c r="N38" s="323"/>
      <c r="O38" s="432" t="s">
        <v>196</v>
      </c>
      <c r="P38" s="432" t="s">
        <v>78</v>
      </c>
      <c r="Q38" s="432" t="s">
        <v>98</v>
      </c>
      <c r="R38" s="432" t="s">
        <v>102</v>
      </c>
      <c r="S38" s="432" t="s">
        <v>84</v>
      </c>
      <c r="T38" s="432" t="s">
        <v>83</v>
      </c>
      <c r="U38" s="432" t="s">
        <v>86</v>
      </c>
      <c r="V38" s="432" t="s">
        <v>99</v>
      </c>
      <c r="W38" s="432" t="s">
        <v>100</v>
      </c>
      <c r="X38" s="432" t="s">
        <v>101</v>
      </c>
      <c r="Y38" s="432" t="s">
        <v>103</v>
      </c>
    </row>
    <row r="39" spans="1:25" ht="21.95" customHeight="1" thickTop="1" x14ac:dyDescent="0.15">
      <c r="A39" s="61" t="s">
        <v>243</v>
      </c>
      <c r="B39" s="62">
        <f>SUM(C39:M39)</f>
        <v>56976</v>
      </c>
      <c r="C39" s="62">
        <f>SUM(C40:C69)</f>
        <v>2996</v>
      </c>
      <c r="D39" s="62">
        <f t="shared" ref="D39:M39" si="14">SUM(D40:D69)</f>
        <v>5313</v>
      </c>
      <c r="E39" s="62">
        <f t="shared" si="14"/>
        <v>5436</v>
      </c>
      <c r="F39" s="62">
        <f t="shared" si="14"/>
        <v>5069</v>
      </c>
      <c r="G39" s="62">
        <f t="shared" si="14"/>
        <v>3763</v>
      </c>
      <c r="H39" s="62">
        <f t="shared" si="14"/>
        <v>15026</v>
      </c>
      <c r="I39" s="62">
        <f t="shared" si="14"/>
        <v>11037</v>
      </c>
      <c r="J39" s="62">
        <f t="shared" si="14"/>
        <v>5045</v>
      </c>
      <c r="K39" s="62">
        <f t="shared" si="14"/>
        <v>1665</v>
      </c>
      <c r="L39" s="62">
        <f t="shared" si="14"/>
        <v>847</v>
      </c>
      <c r="M39" s="63">
        <f t="shared" si="14"/>
        <v>779</v>
      </c>
      <c r="N39" s="323"/>
      <c r="O39" s="432" t="str">
        <f t="shared" ref="O39:O69" si="15">IF((C5*9)&gt;=C39,"","오류")</f>
        <v/>
      </c>
      <c r="P39" s="432" t="str">
        <f t="shared" ref="P39:P69" si="16">IF((D5*19)&gt;=D39,"","오류")</f>
        <v/>
      </c>
      <c r="Q39" s="432" t="str">
        <f t="shared" ref="Q39:Q69" si="17">IF((E5*29)&gt;=E39,"","오류")</f>
        <v/>
      </c>
      <c r="R39" s="432" t="str">
        <f t="shared" ref="R39:R69" si="18">IF((F5*39)&gt;=F39,"","오류")</f>
        <v/>
      </c>
      <c r="S39" s="432" t="str">
        <f t="shared" ref="S39:S69" si="19">IF((G5*49)&gt;=G39,"","오류")</f>
        <v/>
      </c>
      <c r="T39" s="432" t="str">
        <f t="shared" ref="T39:T69" si="20">IF((H5*99)&gt;=H39,"","오류")</f>
        <v/>
      </c>
      <c r="U39" s="432" t="str">
        <f t="shared" ref="U39:U69" si="21">IF((I5*199)&gt;=I39,"","오류")</f>
        <v/>
      </c>
      <c r="V39" s="432" t="str">
        <f t="shared" ref="V39:V69" si="22">IF((J5*299)&gt;=J39,"","오류")</f>
        <v/>
      </c>
      <c r="W39" s="432" t="str">
        <f t="shared" ref="W39:W69" si="23">IF((K5*399)&gt;=K39,"","오류")</f>
        <v/>
      </c>
      <c r="X39" s="432" t="str">
        <f t="shared" ref="X39:X69" si="24">IF((L5*499)&gt;=L39,"","오류")</f>
        <v/>
      </c>
      <c r="Y39" s="432" t="str">
        <f t="shared" ref="Y39:Y69" si="25">IF((M5*5000)&gt;=M39,"","오류")</f>
        <v/>
      </c>
    </row>
    <row r="40" spans="1:25" ht="21.95" customHeight="1" x14ac:dyDescent="0.15">
      <c r="A40" s="64" t="s">
        <v>395</v>
      </c>
      <c r="B40" s="65">
        <f t="shared" ref="B40:B53" si="26">SUM(C40:M40)</f>
        <v>2375</v>
      </c>
      <c r="C40" s="514">
        <v>112</v>
      </c>
      <c r="D40" s="514">
        <v>289</v>
      </c>
      <c r="E40" s="514">
        <v>286</v>
      </c>
      <c r="F40" s="514">
        <v>343</v>
      </c>
      <c r="G40" s="514">
        <v>260</v>
      </c>
      <c r="H40" s="514">
        <v>576</v>
      </c>
      <c r="I40" s="514">
        <v>509</v>
      </c>
      <c r="J40" s="514">
        <v>0</v>
      </c>
      <c r="K40" s="514">
        <v>0</v>
      </c>
      <c r="L40" s="514">
        <v>0</v>
      </c>
      <c r="M40" s="516">
        <v>0</v>
      </c>
      <c r="N40" s="323"/>
      <c r="O40" s="432" t="str">
        <f t="shared" si="15"/>
        <v/>
      </c>
      <c r="P40" s="432" t="str">
        <f t="shared" si="16"/>
        <v/>
      </c>
      <c r="Q40" s="432" t="str">
        <f t="shared" si="17"/>
        <v/>
      </c>
      <c r="R40" s="432" t="str">
        <f t="shared" si="18"/>
        <v/>
      </c>
      <c r="S40" s="432" t="str">
        <f t="shared" si="19"/>
        <v/>
      </c>
      <c r="T40" s="432" t="str">
        <f t="shared" si="20"/>
        <v/>
      </c>
      <c r="U40" s="432" t="str">
        <f t="shared" si="21"/>
        <v/>
      </c>
      <c r="V40" s="432" t="str">
        <f t="shared" si="22"/>
        <v/>
      </c>
      <c r="W40" s="432" t="str">
        <f t="shared" si="23"/>
        <v/>
      </c>
      <c r="X40" s="432" t="str">
        <f t="shared" si="24"/>
        <v/>
      </c>
      <c r="Y40" s="432" t="str">
        <f t="shared" si="25"/>
        <v/>
      </c>
    </row>
    <row r="41" spans="1:25" ht="21.95" customHeight="1" x14ac:dyDescent="0.15">
      <c r="A41" s="64" t="s">
        <v>396</v>
      </c>
      <c r="B41" s="65">
        <f t="shared" si="26"/>
        <v>5571</v>
      </c>
      <c r="C41" s="515">
        <v>220</v>
      </c>
      <c r="D41" s="515">
        <v>409</v>
      </c>
      <c r="E41" s="515">
        <v>453</v>
      </c>
      <c r="F41" s="515">
        <v>492</v>
      </c>
      <c r="G41" s="515">
        <v>210</v>
      </c>
      <c r="H41" s="515">
        <v>1081</v>
      </c>
      <c r="I41" s="515">
        <v>1227</v>
      </c>
      <c r="J41" s="515">
        <v>632</v>
      </c>
      <c r="K41" s="514">
        <v>0</v>
      </c>
      <c r="L41" s="514">
        <v>847</v>
      </c>
      <c r="M41" s="516">
        <v>0</v>
      </c>
      <c r="N41" s="323"/>
      <c r="O41" s="432" t="str">
        <f t="shared" si="15"/>
        <v/>
      </c>
      <c r="P41" s="432" t="str">
        <f t="shared" si="16"/>
        <v/>
      </c>
      <c r="Q41" s="432" t="str">
        <f t="shared" si="17"/>
        <v/>
      </c>
      <c r="R41" s="432" t="str">
        <f t="shared" si="18"/>
        <v/>
      </c>
      <c r="S41" s="432" t="str">
        <f t="shared" si="19"/>
        <v/>
      </c>
      <c r="T41" s="432" t="str">
        <f t="shared" si="20"/>
        <v/>
      </c>
      <c r="U41" s="432" t="str">
        <f t="shared" si="21"/>
        <v/>
      </c>
      <c r="V41" s="432" t="str">
        <f t="shared" si="22"/>
        <v/>
      </c>
      <c r="W41" s="432" t="str">
        <f t="shared" si="23"/>
        <v/>
      </c>
      <c r="X41" s="432" t="str">
        <f t="shared" si="24"/>
        <v/>
      </c>
      <c r="Y41" s="432" t="str">
        <f t="shared" si="25"/>
        <v/>
      </c>
    </row>
    <row r="42" spans="1:25" ht="21.95" customHeight="1" x14ac:dyDescent="0.15">
      <c r="A42" s="64" t="s">
        <v>397</v>
      </c>
      <c r="B42" s="65">
        <f t="shared" si="26"/>
        <v>4838</v>
      </c>
      <c r="C42" s="515">
        <v>359</v>
      </c>
      <c r="D42" s="515">
        <v>497</v>
      </c>
      <c r="E42" s="515">
        <v>349</v>
      </c>
      <c r="F42" s="515">
        <v>465</v>
      </c>
      <c r="G42" s="515">
        <v>437</v>
      </c>
      <c r="H42" s="515">
        <v>906</v>
      </c>
      <c r="I42" s="515">
        <v>1125</v>
      </c>
      <c r="J42" s="515">
        <v>700</v>
      </c>
      <c r="K42" s="515">
        <v>0</v>
      </c>
      <c r="L42" s="515">
        <v>0</v>
      </c>
      <c r="M42" s="54">
        <v>0</v>
      </c>
      <c r="N42" s="323"/>
      <c r="O42" s="432" t="str">
        <f t="shared" si="15"/>
        <v/>
      </c>
      <c r="P42" s="432" t="str">
        <f t="shared" si="16"/>
        <v/>
      </c>
      <c r="Q42" s="432" t="str">
        <f t="shared" si="17"/>
        <v/>
      </c>
      <c r="R42" s="432" t="str">
        <f t="shared" si="18"/>
        <v/>
      </c>
      <c r="S42" s="432" t="str">
        <f t="shared" si="19"/>
        <v/>
      </c>
      <c r="T42" s="432" t="str">
        <f t="shared" si="20"/>
        <v/>
      </c>
      <c r="U42" s="432" t="str">
        <f t="shared" si="21"/>
        <v/>
      </c>
      <c r="V42" s="432" t="str">
        <f t="shared" si="22"/>
        <v/>
      </c>
      <c r="W42" s="432" t="str">
        <f t="shared" si="23"/>
        <v/>
      </c>
      <c r="X42" s="432" t="str">
        <f t="shared" si="24"/>
        <v/>
      </c>
      <c r="Y42" s="432" t="str">
        <f t="shared" si="25"/>
        <v/>
      </c>
    </row>
    <row r="43" spans="1:25" ht="21.95" customHeight="1" x14ac:dyDescent="0.15">
      <c r="A43" s="64" t="s">
        <v>398</v>
      </c>
      <c r="B43" s="65">
        <f t="shared" si="26"/>
        <v>4720</v>
      </c>
      <c r="C43" s="515">
        <v>355</v>
      </c>
      <c r="D43" s="515">
        <v>814</v>
      </c>
      <c r="E43" s="515">
        <v>508</v>
      </c>
      <c r="F43" s="515">
        <v>178</v>
      </c>
      <c r="G43" s="515">
        <v>561</v>
      </c>
      <c r="H43" s="515">
        <v>1500</v>
      </c>
      <c r="I43" s="515">
        <v>804</v>
      </c>
      <c r="J43" s="515">
        <v>0</v>
      </c>
      <c r="K43" s="515">
        <v>0</v>
      </c>
      <c r="L43" s="515">
        <v>0</v>
      </c>
      <c r="M43" s="54">
        <v>0</v>
      </c>
      <c r="N43" s="323"/>
      <c r="O43" s="432" t="str">
        <f t="shared" si="15"/>
        <v/>
      </c>
      <c r="P43" s="432" t="str">
        <f t="shared" si="16"/>
        <v/>
      </c>
      <c r="Q43" s="432" t="str">
        <f t="shared" si="17"/>
        <v/>
      </c>
      <c r="R43" s="432" t="str">
        <f t="shared" si="18"/>
        <v/>
      </c>
      <c r="S43" s="432" t="str">
        <f t="shared" si="19"/>
        <v/>
      </c>
      <c r="T43" s="432" t="str">
        <f t="shared" si="20"/>
        <v/>
      </c>
      <c r="U43" s="432" t="str">
        <f t="shared" si="21"/>
        <v/>
      </c>
      <c r="V43" s="432" t="str">
        <f t="shared" si="22"/>
        <v/>
      </c>
      <c r="W43" s="432" t="str">
        <f t="shared" si="23"/>
        <v/>
      </c>
      <c r="X43" s="432" t="str">
        <f t="shared" si="24"/>
        <v/>
      </c>
      <c r="Y43" s="432" t="str">
        <f t="shared" si="25"/>
        <v/>
      </c>
    </row>
    <row r="44" spans="1:25" ht="21.95" customHeight="1" x14ac:dyDescent="0.15">
      <c r="A44" s="64" t="s">
        <v>399</v>
      </c>
      <c r="B44" s="65">
        <f t="shared" si="26"/>
        <v>7549</v>
      </c>
      <c r="C44" s="515">
        <v>350</v>
      </c>
      <c r="D44" s="515">
        <v>695</v>
      </c>
      <c r="E44" s="515">
        <v>1152</v>
      </c>
      <c r="F44" s="515">
        <v>779</v>
      </c>
      <c r="G44" s="515">
        <v>358</v>
      </c>
      <c r="H44" s="515">
        <v>1846</v>
      </c>
      <c r="I44" s="515">
        <v>1630</v>
      </c>
      <c r="J44" s="515">
        <v>419</v>
      </c>
      <c r="K44" s="515">
        <v>320</v>
      </c>
      <c r="L44" s="515">
        <v>0</v>
      </c>
      <c r="M44" s="54">
        <v>0</v>
      </c>
      <c r="N44" s="323"/>
      <c r="O44" s="432" t="str">
        <f t="shared" si="15"/>
        <v/>
      </c>
      <c r="P44" s="432" t="str">
        <f t="shared" si="16"/>
        <v/>
      </c>
      <c r="Q44" s="432" t="str">
        <f t="shared" si="17"/>
        <v/>
      </c>
      <c r="R44" s="432" t="str">
        <f t="shared" si="18"/>
        <v/>
      </c>
      <c r="S44" s="432" t="str">
        <f t="shared" si="19"/>
        <v/>
      </c>
      <c r="T44" s="432" t="str">
        <f t="shared" si="20"/>
        <v/>
      </c>
      <c r="U44" s="432" t="str">
        <f t="shared" si="21"/>
        <v/>
      </c>
      <c r="V44" s="432" t="str">
        <f t="shared" si="22"/>
        <v/>
      </c>
      <c r="W44" s="432" t="str">
        <f t="shared" si="23"/>
        <v/>
      </c>
      <c r="X44" s="432" t="str">
        <f t="shared" si="24"/>
        <v/>
      </c>
      <c r="Y44" s="432" t="str">
        <f t="shared" si="25"/>
        <v/>
      </c>
    </row>
    <row r="45" spans="1:25" ht="21.95" customHeight="1" x14ac:dyDescent="0.15">
      <c r="A45" s="64" t="s">
        <v>400</v>
      </c>
      <c r="B45" s="65">
        <f t="shared" si="26"/>
        <v>7908</v>
      </c>
      <c r="C45" s="515">
        <v>463</v>
      </c>
      <c r="D45" s="515">
        <v>501</v>
      </c>
      <c r="E45" s="515">
        <v>549</v>
      </c>
      <c r="F45" s="515">
        <v>973</v>
      </c>
      <c r="G45" s="515">
        <v>492</v>
      </c>
      <c r="H45" s="515">
        <v>2053</v>
      </c>
      <c r="I45" s="515">
        <v>2065</v>
      </c>
      <c r="J45" s="515">
        <v>491</v>
      </c>
      <c r="K45" s="515">
        <v>321</v>
      </c>
      <c r="L45" s="515">
        <v>0</v>
      </c>
      <c r="M45" s="54">
        <v>0</v>
      </c>
      <c r="N45" s="323"/>
      <c r="O45" s="432" t="str">
        <f t="shared" si="15"/>
        <v/>
      </c>
      <c r="P45" s="432" t="str">
        <f t="shared" si="16"/>
        <v/>
      </c>
      <c r="Q45" s="432" t="str">
        <f t="shared" si="17"/>
        <v/>
      </c>
      <c r="R45" s="432" t="str">
        <f t="shared" si="18"/>
        <v/>
      </c>
      <c r="S45" s="432" t="str">
        <f t="shared" si="19"/>
        <v/>
      </c>
      <c r="T45" s="432" t="str">
        <f t="shared" si="20"/>
        <v/>
      </c>
      <c r="U45" s="432" t="str">
        <f t="shared" si="21"/>
        <v/>
      </c>
      <c r="V45" s="432" t="str">
        <f t="shared" si="22"/>
        <v/>
      </c>
      <c r="W45" s="432" t="str">
        <f t="shared" si="23"/>
        <v/>
      </c>
      <c r="X45" s="432" t="str">
        <f t="shared" si="24"/>
        <v/>
      </c>
      <c r="Y45" s="432" t="str">
        <f t="shared" si="25"/>
        <v/>
      </c>
    </row>
    <row r="46" spans="1:25" ht="21.95" customHeight="1" x14ac:dyDescent="0.15">
      <c r="A46" s="64" t="s">
        <v>401</v>
      </c>
      <c r="B46" s="65">
        <f t="shared" si="26"/>
        <v>4358</v>
      </c>
      <c r="C46" s="313">
        <v>234</v>
      </c>
      <c r="D46" s="313">
        <v>296</v>
      </c>
      <c r="E46" s="313">
        <v>331</v>
      </c>
      <c r="F46" s="313">
        <v>319</v>
      </c>
      <c r="G46" s="313">
        <v>137</v>
      </c>
      <c r="H46" s="313">
        <v>1892</v>
      </c>
      <c r="I46" s="313">
        <v>850</v>
      </c>
      <c r="J46" s="313">
        <v>299</v>
      </c>
      <c r="K46" s="313">
        <v>0</v>
      </c>
      <c r="L46" s="313">
        <v>0</v>
      </c>
      <c r="M46" s="54">
        <v>0</v>
      </c>
      <c r="N46" s="323"/>
      <c r="O46" s="432" t="str">
        <f t="shared" si="15"/>
        <v/>
      </c>
      <c r="P46" s="432" t="str">
        <f t="shared" si="16"/>
        <v/>
      </c>
      <c r="Q46" s="432" t="str">
        <f t="shared" si="17"/>
        <v/>
      </c>
      <c r="R46" s="432" t="str">
        <f t="shared" si="18"/>
        <v/>
      </c>
      <c r="S46" s="432" t="str">
        <f t="shared" si="19"/>
        <v/>
      </c>
      <c r="T46" s="432" t="str">
        <f t="shared" si="20"/>
        <v/>
      </c>
      <c r="U46" s="432" t="str">
        <f t="shared" si="21"/>
        <v/>
      </c>
      <c r="V46" s="432" t="str">
        <f t="shared" si="22"/>
        <v/>
      </c>
      <c r="W46" s="432" t="str">
        <f t="shared" si="23"/>
        <v/>
      </c>
      <c r="X46" s="432" t="str">
        <f t="shared" si="24"/>
        <v/>
      </c>
      <c r="Y46" s="432" t="str">
        <f t="shared" si="25"/>
        <v/>
      </c>
    </row>
    <row r="47" spans="1:25" ht="21.95" customHeight="1" x14ac:dyDescent="0.15">
      <c r="A47" s="64" t="s">
        <v>402</v>
      </c>
      <c r="B47" s="65">
        <f t="shared" si="26"/>
        <v>5570</v>
      </c>
      <c r="C47" s="515">
        <v>210</v>
      </c>
      <c r="D47" s="515">
        <v>438</v>
      </c>
      <c r="E47" s="515">
        <v>387</v>
      </c>
      <c r="F47" s="515">
        <v>241</v>
      </c>
      <c r="G47" s="515">
        <v>482</v>
      </c>
      <c r="H47" s="515">
        <v>1298</v>
      </c>
      <c r="I47" s="515">
        <v>689</v>
      </c>
      <c r="J47" s="515">
        <v>746</v>
      </c>
      <c r="K47" s="515">
        <v>300</v>
      </c>
      <c r="L47" s="515">
        <v>0</v>
      </c>
      <c r="M47" s="54">
        <v>779</v>
      </c>
      <c r="N47" s="323"/>
      <c r="O47" s="432" t="str">
        <f t="shared" si="15"/>
        <v/>
      </c>
      <c r="P47" s="432" t="str">
        <f t="shared" si="16"/>
        <v/>
      </c>
      <c r="Q47" s="432" t="str">
        <f t="shared" si="17"/>
        <v/>
      </c>
      <c r="R47" s="432" t="str">
        <f t="shared" si="18"/>
        <v/>
      </c>
      <c r="S47" s="432" t="str">
        <f t="shared" si="19"/>
        <v/>
      </c>
      <c r="T47" s="432" t="str">
        <f t="shared" si="20"/>
        <v/>
      </c>
      <c r="U47" s="432" t="str">
        <f t="shared" si="21"/>
        <v/>
      </c>
      <c r="V47" s="432" t="str">
        <f t="shared" si="22"/>
        <v/>
      </c>
      <c r="W47" s="432" t="str">
        <f t="shared" si="23"/>
        <v/>
      </c>
      <c r="X47" s="432" t="str">
        <f t="shared" si="24"/>
        <v/>
      </c>
      <c r="Y47" s="432" t="str">
        <f t="shared" si="25"/>
        <v/>
      </c>
    </row>
    <row r="48" spans="1:25" ht="21.95" customHeight="1" x14ac:dyDescent="0.15">
      <c r="A48" s="64" t="s">
        <v>403</v>
      </c>
      <c r="B48" s="65">
        <f t="shared" si="26"/>
        <v>5285</v>
      </c>
      <c r="C48" s="313">
        <v>176</v>
      </c>
      <c r="D48" s="313">
        <v>343</v>
      </c>
      <c r="E48" s="313">
        <v>342</v>
      </c>
      <c r="F48" s="313">
        <v>438</v>
      </c>
      <c r="G48" s="313">
        <v>388</v>
      </c>
      <c r="H48" s="313">
        <v>1147</v>
      </c>
      <c r="I48" s="313">
        <v>1119</v>
      </c>
      <c r="J48" s="313">
        <v>986</v>
      </c>
      <c r="K48" s="313">
        <v>346</v>
      </c>
      <c r="L48" s="313">
        <v>0</v>
      </c>
      <c r="M48" s="54">
        <v>0</v>
      </c>
      <c r="N48" s="323"/>
      <c r="O48" s="432" t="str">
        <f t="shared" si="15"/>
        <v/>
      </c>
      <c r="P48" s="432" t="str">
        <f t="shared" si="16"/>
        <v/>
      </c>
      <c r="Q48" s="432" t="str">
        <f t="shared" si="17"/>
        <v/>
      </c>
      <c r="R48" s="432" t="str">
        <f t="shared" si="18"/>
        <v/>
      </c>
      <c r="S48" s="432" t="str">
        <f t="shared" si="19"/>
        <v/>
      </c>
      <c r="T48" s="432" t="str">
        <f t="shared" si="20"/>
        <v/>
      </c>
      <c r="U48" s="432" t="str">
        <f t="shared" si="21"/>
        <v/>
      </c>
      <c r="V48" s="432" t="str">
        <f t="shared" si="22"/>
        <v/>
      </c>
      <c r="W48" s="432" t="str">
        <f t="shared" si="23"/>
        <v/>
      </c>
      <c r="X48" s="432" t="str">
        <f t="shared" si="24"/>
        <v/>
      </c>
      <c r="Y48" s="432" t="str">
        <f t="shared" si="25"/>
        <v/>
      </c>
    </row>
    <row r="49" spans="1:25" ht="21.95" customHeight="1" x14ac:dyDescent="0.15">
      <c r="A49" s="64" t="s">
        <v>404</v>
      </c>
      <c r="B49" s="65">
        <f t="shared" si="26"/>
        <v>4950</v>
      </c>
      <c r="C49" s="313">
        <v>240</v>
      </c>
      <c r="D49" s="313">
        <v>428</v>
      </c>
      <c r="E49" s="313">
        <v>455</v>
      </c>
      <c r="F49" s="313">
        <v>526</v>
      </c>
      <c r="G49" s="313">
        <v>45</v>
      </c>
      <c r="H49" s="313">
        <v>1526</v>
      </c>
      <c r="I49" s="313">
        <v>792</v>
      </c>
      <c r="J49" s="313">
        <v>560</v>
      </c>
      <c r="K49" s="313">
        <v>378</v>
      </c>
      <c r="L49" s="313">
        <v>0</v>
      </c>
      <c r="M49" s="54">
        <v>0</v>
      </c>
      <c r="N49" s="323"/>
      <c r="O49" s="432" t="str">
        <f t="shared" si="15"/>
        <v/>
      </c>
      <c r="P49" s="432" t="str">
        <f t="shared" si="16"/>
        <v/>
      </c>
      <c r="Q49" s="432" t="str">
        <f t="shared" si="17"/>
        <v/>
      </c>
      <c r="R49" s="432" t="str">
        <f t="shared" si="18"/>
        <v/>
      </c>
      <c r="S49" s="432" t="str">
        <f t="shared" si="19"/>
        <v/>
      </c>
      <c r="T49" s="432" t="str">
        <f t="shared" si="20"/>
        <v/>
      </c>
      <c r="U49" s="432" t="str">
        <f t="shared" si="21"/>
        <v/>
      </c>
      <c r="V49" s="432" t="str">
        <f t="shared" si="22"/>
        <v/>
      </c>
      <c r="W49" s="432" t="str">
        <f t="shared" si="23"/>
        <v/>
      </c>
      <c r="X49" s="432" t="str">
        <f t="shared" si="24"/>
        <v/>
      </c>
      <c r="Y49" s="432" t="str">
        <f t="shared" si="25"/>
        <v/>
      </c>
    </row>
    <row r="50" spans="1:25" ht="21.95" customHeight="1" x14ac:dyDescent="0.15">
      <c r="A50" s="64" t="s">
        <v>405</v>
      </c>
      <c r="B50" s="65">
        <f t="shared" si="26"/>
        <v>3852</v>
      </c>
      <c r="C50" s="515">
        <v>277</v>
      </c>
      <c r="D50" s="515">
        <v>603</v>
      </c>
      <c r="E50" s="515">
        <v>624</v>
      </c>
      <c r="F50" s="515">
        <v>315</v>
      </c>
      <c r="G50" s="515">
        <v>393</v>
      </c>
      <c r="H50" s="515">
        <v>1201</v>
      </c>
      <c r="I50" s="515">
        <v>227</v>
      </c>
      <c r="J50" s="515">
        <v>212</v>
      </c>
      <c r="K50" s="515">
        <v>0</v>
      </c>
      <c r="L50" s="515">
        <v>0</v>
      </c>
      <c r="M50" s="54">
        <v>0</v>
      </c>
      <c r="N50" s="323"/>
      <c r="O50" s="432" t="str">
        <f t="shared" si="15"/>
        <v/>
      </c>
      <c r="P50" s="432" t="str">
        <f t="shared" si="16"/>
        <v/>
      </c>
      <c r="Q50" s="432" t="str">
        <f t="shared" si="17"/>
        <v/>
      </c>
      <c r="R50" s="432" t="str">
        <f t="shared" si="18"/>
        <v/>
      </c>
      <c r="S50" s="432" t="str">
        <f t="shared" si="19"/>
        <v/>
      </c>
      <c r="T50" s="432" t="str">
        <f t="shared" si="20"/>
        <v/>
      </c>
      <c r="U50" s="432" t="str">
        <f t="shared" si="21"/>
        <v/>
      </c>
      <c r="V50" s="432" t="str">
        <f t="shared" si="22"/>
        <v/>
      </c>
      <c r="W50" s="432" t="str">
        <f t="shared" si="23"/>
        <v/>
      </c>
      <c r="X50" s="432" t="str">
        <f t="shared" si="24"/>
        <v/>
      </c>
      <c r="Y50" s="432" t="str">
        <f t="shared" si="25"/>
        <v/>
      </c>
    </row>
    <row r="51" spans="1:25" ht="21.95" customHeight="1" x14ac:dyDescent="0.15">
      <c r="A51" s="64"/>
      <c r="B51" s="65">
        <f t="shared" si="26"/>
        <v>0</v>
      </c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54"/>
      <c r="N51" s="323"/>
      <c r="O51" s="432" t="str">
        <f t="shared" si="15"/>
        <v/>
      </c>
      <c r="P51" s="432" t="str">
        <f t="shared" si="16"/>
        <v/>
      </c>
      <c r="Q51" s="432" t="str">
        <f t="shared" si="17"/>
        <v/>
      </c>
      <c r="R51" s="432" t="str">
        <f t="shared" si="18"/>
        <v/>
      </c>
      <c r="S51" s="432" t="str">
        <f t="shared" si="19"/>
        <v/>
      </c>
      <c r="T51" s="432" t="str">
        <f t="shared" si="20"/>
        <v/>
      </c>
      <c r="U51" s="432" t="str">
        <f t="shared" si="21"/>
        <v/>
      </c>
      <c r="V51" s="432" t="str">
        <f t="shared" si="22"/>
        <v/>
      </c>
      <c r="W51" s="432" t="str">
        <f t="shared" si="23"/>
        <v/>
      </c>
      <c r="X51" s="432" t="str">
        <f t="shared" si="24"/>
        <v/>
      </c>
      <c r="Y51" s="432" t="str">
        <f t="shared" si="25"/>
        <v/>
      </c>
    </row>
    <row r="52" spans="1:25" ht="21.95" customHeight="1" x14ac:dyDescent="0.15">
      <c r="A52" s="64"/>
      <c r="B52" s="65">
        <f t="shared" si="26"/>
        <v>0</v>
      </c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54"/>
      <c r="N52" s="323"/>
      <c r="O52" s="432" t="str">
        <f t="shared" si="15"/>
        <v/>
      </c>
      <c r="P52" s="432" t="str">
        <f t="shared" si="16"/>
        <v/>
      </c>
      <c r="Q52" s="432" t="str">
        <f t="shared" si="17"/>
        <v/>
      </c>
      <c r="R52" s="432" t="str">
        <f t="shared" si="18"/>
        <v/>
      </c>
      <c r="S52" s="432" t="str">
        <f t="shared" si="19"/>
        <v/>
      </c>
      <c r="T52" s="432" t="str">
        <f t="shared" si="20"/>
        <v/>
      </c>
      <c r="U52" s="432" t="str">
        <f t="shared" si="21"/>
        <v/>
      </c>
      <c r="V52" s="432" t="str">
        <f t="shared" si="22"/>
        <v/>
      </c>
      <c r="W52" s="432" t="str">
        <f t="shared" si="23"/>
        <v/>
      </c>
      <c r="X52" s="432" t="str">
        <f t="shared" si="24"/>
        <v/>
      </c>
      <c r="Y52" s="432" t="str">
        <f t="shared" si="25"/>
        <v/>
      </c>
    </row>
    <row r="53" spans="1:25" ht="21.95" customHeight="1" x14ac:dyDescent="0.15">
      <c r="A53" s="64"/>
      <c r="B53" s="65">
        <f t="shared" si="26"/>
        <v>0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54"/>
      <c r="N53" s="323"/>
      <c r="O53" s="432" t="str">
        <f t="shared" si="15"/>
        <v/>
      </c>
      <c r="P53" s="432" t="str">
        <f t="shared" si="16"/>
        <v/>
      </c>
      <c r="Q53" s="432" t="str">
        <f t="shared" si="17"/>
        <v/>
      </c>
      <c r="R53" s="432" t="str">
        <f t="shared" si="18"/>
        <v/>
      </c>
      <c r="S53" s="432" t="str">
        <f t="shared" si="19"/>
        <v/>
      </c>
      <c r="T53" s="432" t="str">
        <f t="shared" si="20"/>
        <v/>
      </c>
      <c r="U53" s="432" t="str">
        <f t="shared" si="21"/>
        <v/>
      </c>
      <c r="V53" s="432" t="str">
        <f t="shared" si="22"/>
        <v/>
      </c>
      <c r="W53" s="432" t="str">
        <f t="shared" si="23"/>
        <v/>
      </c>
      <c r="X53" s="432" t="str">
        <f t="shared" si="24"/>
        <v/>
      </c>
      <c r="Y53" s="432" t="str">
        <f t="shared" si="25"/>
        <v/>
      </c>
    </row>
    <row r="54" spans="1:25" ht="21.95" customHeight="1" x14ac:dyDescent="0.15">
      <c r="A54" s="64"/>
      <c r="B54" s="65">
        <f t="shared" ref="B54:B68" si="27">SUM(C54:M54)</f>
        <v>0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54"/>
      <c r="N54" s="323"/>
      <c r="O54" s="432" t="str">
        <f t="shared" si="15"/>
        <v/>
      </c>
      <c r="P54" s="432" t="str">
        <f t="shared" si="16"/>
        <v/>
      </c>
      <c r="Q54" s="432" t="str">
        <f t="shared" si="17"/>
        <v/>
      </c>
      <c r="R54" s="432" t="str">
        <f t="shared" si="18"/>
        <v/>
      </c>
      <c r="S54" s="432" t="str">
        <f t="shared" si="19"/>
        <v/>
      </c>
      <c r="T54" s="432" t="str">
        <f t="shared" si="20"/>
        <v/>
      </c>
      <c r="U54" s="432" t="str">
        <f t="shared" si="21"/>
        <v/>
      </c>
      <c r="V54" s="432" t="str">
        <f t="shared" si="22"/>
        <v/>
      </c>
      <c r="W54" s="432" t="str">
        <f t="shared" si="23"/>
        <v/>
      </c>
      <c r="X54" s="432" t="str">
        <f t="shared" si="24"/>
        <v/>
      </c>
      <c r="Y54" s="432" t="str">
        <f t="shared" si="25"/>
        <v/>
      </c>
    </row>
    <row r="55" spans="1:25" ht="21.95" customHeight="1" x14ac:dyDescent="0.15">
      <c r="A55" s="64"/>
      <c r="B55" s="65">
        <f t="shared" si="27"/>
        <v>0</v>
      </c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54"/>
      <c r="N55" s="323"/>
      <c r="O55" s="432" t="str">
        <f t="shared" si="15"/>
        <v/>
      </c>
      <c r="P55" s="432" t="str">
        <f t="shared" si="16"/>
        <v/>
      </c>
      <c r="Q55" s="432" t="str">
        <f t="shared" si="17"/>
        <v/>
      </c>
      <c r="R55" s="432" t="str">
        <f t="shared" si="18"/>
        <v/>
      </c>
      <c r="S55" s="432" t="str">
        <f t="shared" si="19"/>
        <v/>
      </c>
      <c r="T55" s="432" t="str">
        <f t="shared" si="20"/>
        <v/>
      </c>
      <c r="U55" s="432" t="str">
        <f t="shared" si="21"/>
        <v/>
      </c>
      <c r="V55" s="432" t="str">
        <f t="shared" si="22"/>
        <v/>
      </c>
      <c r="W55" s="432" t="str">
        <f t="shared" si="23"/>
        <v/>
      </c>
      <c r="X55" s="432" t="str">
        <f t="shared" si="24"/>
        <v/>
      </c>
      <c r="Y55" s="432" t="str">
        <f t="shared" si="25"/>
        <v/>
      </c>
    </row>
    <row r="56" spans="1:25" ht="21.95" customHeight="1" x14ac:dyDescent="0.15">
      <c r="A56" s="64"/>
      <c r="B56" s="65">
        <f t="shared" si="27"/>
        <v>0</v>
      </c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54"/>
      <c r="N56" s="323"/>
      <c r="O56" s="432" t="str">
        <f t="shared" si="15"/>
        <v/>
      </c>
      <c r="P56" s="432" t="str">
        <f t="shared" si="16"/>
        <v/>
      </c>
      <c r="Q56" s="432" t="str">
        <f t="shared" si="17"/>
        <v/>
      </c>
      <c r="R56" s="432" t="str">
        <f t="shared" si="18"/>
        <v/>
      </c>
      <c r="S56" s="432" t="str">
        <f t="shared" si="19"/>
        <v/>
      </c>
      <c r="T56" s="432" t="str">
        <f t="shared" si="20"/>
        <v/>
      </c>
      <c r="U56" s="432" t="str">
        <f t="shared" si="21"/>
        <v/>
      </c>
      <c r="V56" s="432" t="str">
        <f t="shared" si="22"/>
        <v/>
      </c>
      <c r="W56" s="432" t="str">
        <f t="shared" si="23"/>
        <v/>
      </c>
      <c r="X56" s="432" t="str">
        <f t="shared" si="24"/>
        <v/>
      </c>
      <c r="Y56" s="432" t="str">
        <f t="shared" si="25"/>
        <v/>
      </c>
    </row>
    <row r="57" spans="1:25" ht="21.95" customHeight="1" x14ac:dyDescent="0.15">
      <c r="A57" s="64"/>
      <c r="B57" s="65">
        <f t="shared" si="27"/>
        <v>0</v>
      </c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54"/>
      <c r="N57" s="323"/>
      <c r="O57" s="432" t="str">
        <f t="shared" si="15"/>
        <v/>
      </c>
      <c r="P57" s="432" t="str">
        <f t="shared" si="16"/>
        <v/>
      </c>
      <c r="Q57" s="432" t="str">
        <f t="shared" si="17"/>
        <v/>
      </c>
      <c r="R57" s="432" t="str">
        <f t="shared" si="18"/>
        <v/>
      </c>
      <c r="S57" s="432" t="str">
        <f t="shared" si="19"/>
        <v/>
      </c>
      <c r="T57" s="432" t="str">
        <f t="shared" si="20"/>
        <v/>
      </c>
      <c r="U57" s="432" t="str">
        <f t="shared" si="21"/>
        <v/>
      </c>
      <c r="V57" s="432" t="str">
        <f t="shared" si="22"/>
        <v/>
      </c>
      <c r="W57" s="432" t="str">
        <f t="shared" si="23"/>
        <v/>
      </c>
      <c r="X57" s="432" t="str">
        <f t="shared" si="24"/>
        <v/>
      </c>
      <c r="Y57" s="432" t="str">
        <f t="shared" si="25"/>
        <v/>
      </c>
    </row>
    <row r="58" spans="1:25" ht="21.95" customHeight="1" x14ac:dyDescent="0.15">
      <c r="A58" s="64"/>
      <c r="B58" s="65">
        <f t="shared" si="27"/>
        <v>0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54"/>
      <c r="N58" s="323"/>
      <c r="O58" s="432" t="str">
        <f t="shared" si="15"/>
        <v/>
      </c>
      <c r="P58" s="432" t="str">
        <f t="shared" si="16"/>
        <v/>
      </c>
      <c r="Q58" s="432" t="str">
        <f t="shared" si="17"/>
        <v/>
      </c>
      <c r="R58" s="432" t="str">
        <f t="shared" si="18"/>
        <v/>
      </c>
      <c r="S58" s="432" t="str">
        <f t="shared" si="19"/>
        <v/>
      </c>
      <c r="T58" s="432" t="str">
        <f t="shared" si="20"/>
        <v/>
      </c>
      <c r="U58" s="432" t="str">
        <f t="shared" si="21"/>
        <v/>
      </c>
      <c r="V58" s="432" t="str">
        <f t="shared" si="22"/>
        <v/>
      </c>
      <c r="W58" s="432" t="str">
        <f t="shared" si="23"/>
        <v/>
      </c>
      <c r="X58" s="432" t="str">
        <f t="shared" si="24"/>
        <v/>
      </c>
      <c r="Y58" s="432" t="str">
        <f t="shared" si="25"/>
        <v/>
      </c>
    </row>
    <row r="59" spans="1:25" ht="21.95" customHeight="1" x14ac:dyDescent="0.15">
      <c r="A59" s="64"/>
      <c r="B59" s="65">
        <f t="shared" si="27"/>
        <v>0</v>
      </c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54"/>
      <c r="N59" s="323"/>
      <c r="O59" s="432" t="str">
        <f t="shared" si="15"/>
        <v/>
      </c>
      <c r="P59" s="432" t="str">
        <f t="shared" si="16"/>
        <v/>
      </c>
      <c r="Q59" s="432" t="str">
        <f t="shared" si="17"/>
        <v/>
      </c>
      <c r="R59" s="432" t="str">
        <f t="shared" si="18"/>
        <v/>
      </c>
      <c r="S59" s="432" t="str">
        <f t="shared" si="19"/>
        <v/>
      </c>
      <c r="T59" s="432" t="str">
        <f t="shared" si="20"/>
        <v/>
      </c>
      <c r="U59" s="432" t="str">
        <f t="shared" si="21"/>
        <v/>
      </c>
      <c r="V59" s="432" t="str">
        <f t="shared" si="22"/>
        <v/>
      </c>
      <c r="W59" s="432" t="str">
        <f t="shared" si="23"/>
        <v/>
      </c>
      <c r="X59" s="432" t="str">
        <f t="shared" si="24"/>
        <v/>
      </c>
      <c r="Y59" s="432" t="str">
        <f t="shared" si="25"/>
        <v/>
      </c>
    </row>
    <row r="60" spans="1:25" ht="21.95" customHeight="1" x14ac:dyDescent="0.15">
      <c r="A60" s="64"/>
      <c r="B60" s="65">
        <f t="shared" si="27"/>
        <v>0</v>
      </c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54"/>
      <c r="N60" s="323"/>
      <c r="O60" s="432" t="str">
        <f t="shared" si="15"/>
        <v/>
      </c>
      <c r="P60" s="432" t="str">
        <f t="shared" si="16"/>
        <v/>
      </c>
      <c r="Q60" s="432" t="str">
        <f t="shared" si="17"/>
        <v/>
      </c>
      <c r="R60" s="432" t="str">
        <f t="shared" si="18"/>
        <v/>
      </c>
      <c r="S60" s="432" t="str">
        <f t="shared" si="19"/>
        <v/>
      </c>
      <c r="T60" s="432" t="str">
        <f t="shared" si="20"/>
        <v/>
      </c>
      <c r="U60" s="432" t="str">
        <f t="shared" si="21"/>
        <v/>
      </c>
      <c r="V60" s="432" t="str">
        <f t="shared" si="22"/>
        <v/>
      </c>
      <c r="W60" s="432" t="str">
        <f t="shared" si="23"/>
        <v/>
      </c>
      <c r="X60" s="432" t="str">
        <f t="shared" si="24"/>
        <v/>
      </c>
      <c r="Y60" s="432" t="str">
        <f t="shared" si="25"/>
        <v/>
      </c>
    </row>
    <row r="61" spans="1:25" ht="21.95" customHeight="1" x14ac:dyDescent="0.15">
      <c r="A61" s="64"/>
      <c r="B61" s="65">
        <f t="shared" si="27"/>
        <v>0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54"/>
      <c r="N61" s="323"/>
      <c r="O61" s="432" t="str">
        <f t="shared" si="15"/>
        <v/>
      </c>
      <c r="P61" s="432" t="str">
        <f t="shared" si="16"/>
        <v/>
      </c>
      <c r="Q61" s="432" t="str">
        <f t="shared" si="17"/>
        <v/>
      </c>
      <c r="R61" s="432" t="str">
        <f t="shared" si="18"/>
        <v/>
      </c>
      <c r="S61" s="432" t="str">
        <f t="shared" si="19"/>
        <v/>
      </c>
      <c r="T61" s="432" t="str">
        <f t="shared" si="20"/>
        <v/>
      </c>
      <c r="U61" s="432" t="str">
        <f t="shared" si="21"/>
        <v/>
      </c>
      <c r="V61" s="432" t="str">
        <f t="shared" si="22"/>
        <v/>
      </c>
      <c r="W61" s="432" t="str">
        <f t="shared" si="23"/>
        <v/>
      </c>
      <c r="X61" s="432" t="str">
        <f t="shared" si="24"/>
        <v/>
      </c>
      <c r="Y61" s="432" t="str">
        <f t="shared" si="25"/>
        <v/>
      </c>
    </row>
    <row r="62" spans="1:25" ht="21.95" customHeight="1" x14ac:dyDescent="0.15">
      <c r="A62" s="64"/>
      <c r="B62" s="65">
        <f t="shared" si="27"/>
        <v>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54"/>
      <c r="N62" s="323"/>
      <c r="O62" s="432" t="str">
        <f t="shared" si="15"/>
        <v/>
      </c>
      <c r="P62" s="432" t="str">
        <f t="shared" si="16"/>
        <v/>
      </c>
      <c r="Q62" s="432" t="str">
        <f t="shared" si="17"/>
        <v/>
      </c>
      <c r="R62" s="432" t="str">
        <f t="shared" si="18"/>
        <v/>
      </c>
      <c r="S62" s="432" t="str">
        <f t="shared" si="19"/>
        <v/>
      </c>
      <c r="T62" s="432" t="str">
        <f t="shared" si="20"/>
        <v/>
      </c>
      <c r="U62" s="432" t="str">
        <f t="shared" si="21"/>
        <v/>
      </c>
      <c r="V62" s="432" t="str">
        <f t="shared" si="22"/>
        <v/>
      </c>
      <c r="W62" s="432" t="str">
        <f t="shared" si="23"/>
        <v/>
      </c>
      <c r="X62" s="432" t="str">
        <f t="shared" si="24"/>
        <v/>
      </c>
      <c r="Y62" s="432" t="str">
        <f t="shared" si="25"/>
        <v/>
      </c>
    </row>
    <row r="63" spans="1:25" ht="21.95" customHeight="1" x14ac:dyDescent="0.15">
      <c r="A63" s="64"/>
      <c r="B63" s="65">
        <f t="shared" si="27"/>
        <v>0</v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54"/>
      <c r="N63" s="323"/>
      <c r="O63" s="432" t="str">
        <f t="shared" si="15"/>
        <v/>
      </c>
      <c r="P63" s="432" t="str">
        <f t="shared" si="16"/>
        <v/>
      </c>
      <c r="Q63" s="432" t="str">
        <f t="shared" si="17"/>
        <v/>
      </c>
      <c r="R63" s="432" t="str">
        <f t="shared" si="18"/>
        <v/>
      </c>
      <c r="S63" s="432" t="str">
        <f t="shared" si="19"/>
        <v/>
      </c>
      <c r="T63" s="432" t="str">
        <f t="shared" si="20"/>
        <v/>
      </c>
      <c r="U63" s="432" t="str">
        <f t="shared" si="21"/>
        <v/>
      </c>
      <c r="V63" s="432" t="str">
        <f t="shared" si="22"/>
        <v/>
      </c>
      <c r="W63" s="432" t="str">
        <f t="shared" si="23"/>
        <v/>
      </c>
      <c r="X63" s="432" t="str">
        <f t="shared" si="24"/>
        <v/>
      </c>
      <c r="Y63" s="432" t="str">
        <f t="shared" si="25"/>
        <v/>
      </c>
    </row>
    <row r="64" spans="1:25" ht="21.95" customHeight="1" x14ac:dyDescent="0.15">
      <c r="A64" s="64"/>
      <c r="B64" s="65">
        <f t="shared" si="27"/>
        <v>0</v>
      </c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54"/>
      <c r="N64" s="323"/>
      <c r="O64" s="432" t="str">
        <f t="shared" si="15"/>
        <v/>
      </c>
      <c r="P64" s="432" t="str">
        <f t="shared" si="16"/>
        <v/>
      </c>
      <c r="Q64" s="432" t="str">
        <f t="shared" si="17"/>
        <v/>
      </c>
      <c r="R64" s="432" t="str">
        <f t="shared" si="18"/>
        <v/>
      </c>
      <c r="S64" s="432" t="str">
        <f t="shared" si="19"/>
        <v/>
      </c>
      <c r="T64" s="432" t="str">
        <f t="shared" si="20"/>
        <v/>
      </c>
      <c r="U64" s="432" t="str">
        <f t="shared" si="21"/>
        <v/>
      </c>
      <c r="V64" s="432" t="str">
        <f t="shared" si="22"/>
        <v/>
      </c>
      <c r="W64" s="432" t="str">
        <f t="shared" si="23"/>
        <v/>
      </c>
      <c r="X64" s="432" t="str">
        <f t="shared" si="24"/>
        <v/>
      </c>
      <c r="Y64" s="432" t="str">
        <f t="shared" si="25"/>
        <v/>
      </c>
    </row>
    <row r="65" spans="1:25" ht="21.95" customHeight="1" x14ac:dyDescent="0.15">
      <c r="A65" s="64"/>
      <c r="B65" s="65">
        <f t="shared" si="27"/>
        <v>0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54"/>
      <c r="N65" s="323"/>
      <c r="O65" s="432" t="str">
        <f t="shared" si="15"/>
        <v/>
      </c>
      <c r="P65" s="432" t="str">
        <f t="shared" si="16"/>
        <v/>
      </c>
      <c r="Q65" s="432" t="str">
        <f t="shared" si="17"/>
        <v/>
      </c>
      <c r="R65" s="432" t="str">
        <f t="shared" si="18"/>
        <v/>
      </c>
      <c r="S65" s="432" t="str">
        <f t="shared" si="19"/>
        <v/>
      </c>
      <c r="T65" s="432" t="str">
        <f t="shared" si="20"/>
        <v/>
      </c>
      <c r="U65" s="432" t="str">
        <f t="shared" si="21"/>
        <v/>
      </c>
      <c r="V65" s="432" t="str">
        <f t="shared" si="22"/>
        <v/>
      </c>
      <c r="W65" s="432" t="str">
        <f t="shared" si="23"/>
        <v/>
      </c>
      <c r="X65" s="432" t="str">
        <f t="shared" si="24"/>
        <v/>
      </c>
      <c r="Y65" s="432" t="str">
        <f t="shared" si="25"/>
        <v/>
      </c>
    </row>
    <row r="66" spans="1:25" ht="21.95" customHeight="1" x14ac:dyDescent="0.15">
      <c r="A66" s="64"/>
      <c r="B66" s="65">
        <f t="shared" si="27"/>
        <v>0</v>
      </c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54"/>
      <c r="N66" s="323"/>
      <c r="O66" s="432" t="str">
        <f t="shared" si="15"/>
        <v/>
      </c>
      <c r="P66" s="432" t="str">
        <f t="shared" si="16"/>
        <v/>
      </c>
      <c r="Q66" s="432" t="str">
        <f t="shared" si="17"/>
        <v/>
      </c>
      <c r="R66" s="432" t="str">
        <f t="shared" si="18"/>
        <v/>
      </c>
      <c r="S66" s="432" t="str">
        <f t="shared" si="19"/>
        <v/>
      </c>
      <c r="T66" s="432" t="str">
        <f t="shared" si="20"/>
        <v/>
      </c>
      <c r="U66" s="432" t="str">
        <f t="shared" si="21"/>
        <v/>
      </c>
      <c r="V66" s="432" t="str">
        <f t="shared" si="22"/>
        <v/>
      </c>
      <c r="W66" s="432" t="str">
        <f t="shared" si="23"/>
        <v/>
      </c>
      <c r="X66" s="432" t="str">
        <f t="shared" si="24"/>
        <v/>
      </c>
      <c r="Y66" s="432" t="str">
        <f t="shared" si="25"/>
        <v/>
      </c>
    </row>
    <row r="67" spans="1:25" ht="21.95" customHeight="1" x14ac:dyDescent="0.15">
      <c r="A67" s="64"/>
      <c r="B67" s="65">
        <f t="shared" si="27"/>
        <v>0</v>
      </c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54"/>
      <c r="N67" s="323"/>
      <c r="O67" s="432" t="str">
        <f t="shared" si="15"/>
        <v/>
      </c>
      <c r="P67" s="432" t="str">
        <f t="shared" si="16"/>
        <v/>
      </c>
      <c r="Q67" s="432" t="str">
        <f t="shared" si="17"/>
        <v/>
      </c>
      <c r="R67" s="432" t="str">
        <f t="shared" si="18"/>
        <v/>
      </c>
      <c r="S67" s="432" t="str">
        <f t="shared" si="19"/>
        <v/>
      </c>
      <c r="T67" s="432" t="str">
        <f t="shared" si="20"/>
        <v/>
      </c>
      <c r="U67" s="432" t="str">
        <f t="shared" si="21"/>
        <v/>
      </c>
      <c r="V67" s="432" t="str">
        <f t="shared" si="22"/>
        <v/>
      </c>
      <c r="W67" s="432" t="str">
        <f t="shared" si="23"/>
        <v/>
      </c>
      <c r="X67" s="432" t="str">
        <f t="shared" si="24"/>
        <v/>
      </c>
      <c r="Y67" s="432" t="str">
        <f t="shared" si="25"/>
        <v/>
      </c>
    </row>
    <row r="68" spans="1:25" ht="21.95" customHeight="1" x14ac:dyDescent="0.15">
      <c r="A68" s="64"/>
      <c r="B68" s="65">
        <f t="shared" si="27"/>
        <v>0</v>
      </c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54"/>
      <c r="N68" s="323"/>
      <c r="O68" s="432" t="str">
        <f t="shared" si="15"/>
        <v/>
      </c>
      <c r="P68" s="432" t="str">
        <f t="shared" si="16"/>
        <v/>
      </c>
      <c r="Q68" s="432" t="str">
        <f t="shared" si="17"/>
        <v/>
      </c>
      <c r="R68" s="432" t="str">
        <f t="shared" si="18"/>
        <v/>
      </c>
      <c r="S68" s="432" t="str">
        <f t="shared" si="19"/>
        <v/>
      </c>
      <c r="T68" s="432" t="str">
        <f t="shared" si="20"/>
        <v/>
      </c>
      <c r="U68" s="432" t="str">
        <f t="shared" si="21"/>
        <v/>
      </c>
      <c r="V68" s="432" t="str">
        <f t="shared" si="22"/>
        <v/>
      </c>
      <c r="W68" s="432" t="str">
        <f t="shared" si="23"/>
        <v/>
      </c>
      <c r="X68" s="432" t="str">
        <f t="shared" si="24"/>
        <v/>
      </c>
      <c r="Y68" s="432" t="str">
        <f t="shared" si="25"/>
        <v/>
      </c>
    </row>
    <row r="69" spans="1:25" ht="21.95" customHeight="1" thickBot="1" x14ac:dyDescent="0.2">
      <c r="A69" s="66"/>
      <c r="B69" s="172">
        <f>SUM(C69:M69)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51"/>
      <c r="N69" s="323"/>
      <c r="O69" s="432" t="str">
        <f t="shared" si="15"/>
        <v/>
      </c>
      <c r="P69" s="432" t="str">
        <f t="shared" si="16"/>
        <v/>
      </c>
      <c r="Q69" s="432" t="str">
        <f t="shared" si="17"/>
        <v/>
      </c>
      <c r="R69" s="432" t="str">
        <f t="shared" si="18"/>
        <v/>
      </c>
      <c r="S69" s="432" t="str">
        <f t="shared" si="19"/>
        <v/>
      </c>
      <c r="T69" s="432" t="str">
        <f t="shared" si="20"/>
        <v/>
      </c>
      <c r="U69" s="432" t="str">
        <f t="shared" si="21"/>
        <v/>
      </c>
      <c r="V69" s="432" t="str">
        <f t="shared" si="22"/>
        <v/>
      </c>
      <c r="W69" s="432" t="str">
        <f t="shared" si="23"/>
        <v/>
      </c>
      <c r="X69" s="432" t="str">
        <f t="shared" si="24"/>
        <v/>
      </c>
      <c r="Y69" s="432" t="str">
        <f t="shared" si="25"/>
        <v/>
      </c>
    </row>
    <row r="70" spans="1:25" ht="21.95" customHeight="1" x14ac:dyDescent="0.15">
      <c r="N70" s="323"/>
    </row>
    <row r="71" spans="1:25" ht="21.95" customHeight="1" x14ac:dyDescent="0.15">
      <c r="N71" s="323"/>
    </row>
    <row r="72" spans="1:25" ht="21.95" customHeight="1" thickBot="1" x14ac:dyDescent="0.2">
      <c r="A72" s="541" t="s">
        <v>8</v>
      </c>
      <c r="B72" s="541"/>
      <c r="C72" s="541"/>
      <c r="D72" s="541"/>
      <c r="E72" s="14"/>
      <c r="L72" s="542" t="s">
        <v>136</v>
      </c>
      <c r="M72" s="542"/>
      <c r="N72" s="323"/>
    </row>
    <row r="73" spans="1:25" ht="21.95" customHeight="1" x14ac:dyDescent="0.15">
      <c r="A73" s="552" t="s">
        <v>224</v>
      </c>
      <c r="B73" s="550" t="s">
        <v>104</v>
      </c>
      <c r="C73" s="550"/>
      <c r="D73" s="550"/>
      <c r="E73" s="550" t="s">
        <v>107</v>
      </c>
      <c r="F73" s="550"/>
      <c r="G73" s="550"/>
      <c r="H73" s="550" t="s">
        <v>56</v>
      </c>
      <c r="I73" s="550"/>
      <c r="J73" s="550"/>
      <c r="K73" s="550" t="s">
        <v>113</v>
      </c>
      <c r="L73" s="550"/>
      <c r="M73" s="551"/>
      <c r="N73" s="323"/>
    </row>
    <row r="74" spans="1:25" ht="21.95" customHeight="1" thickBot="1" x14ac:dyDescent="0.2">
      <c r="A74" s="553"/>
      <c r="B74" s="319" t="s">
        <v>240</v>
      </c>
      <c r="C74" s="319" t="s">
        <v>241</v>
      </c>
      <c r="D74" s="319" t="s">
        <v>243</v>
      </c>
      <c r="E74" s="319" t="s">
        <v>240</v>
      </c>
      <c r="F74" s="319" t="s">
        <v>241</v>
      </c>
      <c r="G74" s="319" t="s">
        <v>243</v>
      </c>
      <c r="H74" s="319" t="s">
        <v>240</v>
      </c>
      <c r="I74" s="319" t="s">
        <v>241</v>
      </c>
      <c r="J74" s="319" t="s">
        <v>243</v>
      </c>
      <c r="K74" s="319" t="s">
        <v>240</v>
      </c>
      <c r="L74" s="319" t="s">
        <v>241</v>
      </c>
      <c r="M74" s="320" t="s">
        <v>243</v>
      </c>
      <c r="N74" s="323"/>
      <c r="O74" s="432" t="s">
        <v>352</v>
      </c>
    </row>
    <row r="75" spans="1:25" ht="21.95" customHeight="1" thickTop="1" x14ac:dyDescent="0.15">
      <c r="A75" s="61" t="s">
        <v>243</v>
      </c>
      <c r="B75" s="62">
        <f>SUM(B76:B105)</f>
        <v>38328</v>
      </c>
      <c r="C75" s="62">
        <f>SUM(C76:C105)</f>
        <v>18648</v>
      </c>
      <c r="D75" s="62">
        <f>SUM(D76:D105)</f>
        <v>56976</v>
      </c>
      <c r="E75" s="62">
        <f>SUM(E76:E105)</f>
        <v>8504</v>
      </c>
      <c r="F75" s="62">
        <f>SUM(F76:F105)</f>
        <v>6484</v>
      </c>
      <c r="G75" s="62">
        <f t="shared" ref="G75:G89" si="28">SUM(E75:F75)</f>
        <v>14988</v>
      </c>
      <c r="H75" s="62">
        <f>SUM(H76:H105)</f>
        <v>15224</v>
      </c>
      <c r="I75" s="62">
        <f>SUM(I76:I105)</f>
        <v>8467</v>
      </c>
      <c r="J75" s="62">
        <f t="shared" ref="J75:J89" si="29">SUM(H75:I75)</f>
        <v>23691</v>
      </c>
      <c r="K75" s="62">
        <f>SUM(K76:K105)</f>
        <v>14600</v>
      </c>
      <c r="L75" s="62">
        <f>SUM(L76:L105)</f>
        <v>3697</v>
      </c>
      <c r="M75" s="63">
        <f t="shared" ref="M75:M89" si="30">SUM(K75:L75)</f>
        <v>18297</v>
      </c>
      <c r="N75" s="323"/>
      <c r="O75" s="432" t="str">
        <f t="shared" ref="O75:O105" si="31">IF(B39=D75,"","오류")</f>
        <v/>
      </c>
    </row>
    <row r="76" spans="1:25" ht="21.95" customHeight="1" x14ac:dyDescent="0.15">
      <c r="A76" s="64" t="s">
        <v>395</v>
      </c>
      <c r="B76" s="67">
        <f t="shared" ref="B76:B89" si="32">SUM(E76,H76,K76)</f>
        <v>1625</v>
      </c>
      <c r="C76" s="67">
        <f t="shared" ref="C76:C89" si="33">SUM(F76,I76,L76)</f>
        <v>750</v>
      </c>
      <c r="D76" s="67">
        <f t="shared" ref="D76:D89" si="34">SUM(B76:C76)</f>
        <v>2375</v>
      </c>
      <c r="E76" s="515">
        <v>406</v>
      </c>
      <c r="F76" s="515">
        <v>387</v>
      </c>
      <c r="G76" s="67">
        <f t="shared" si="28"/>
        <v>793</v>
      </c>
      <c r="H76" s="515">
        <v>391</v>
      </c>
      <c r="I76" s="515">
        <v>218</v>
      </c>
      <c r="J76" s="67">
        <f t="shared" si="29"/>
        <v>609</v>
      </c>
      <c r="K76" s="313">
        <v>828</v>
      </c>
      <c r="L76" s="313">
        <v>145</v>
      </c>
      <c r="M76" s="68">
        <f t="shared" si="30"/>
        <v>973</v>
      </c>
      <c r="N76" s="323"/>
      <c r="O76" s="432" t="str">
        <f t="shared" si="31"/>
        <v/>
      </c>
    </row>
    <row r="77" spans="1:25" ht="21.95" customHeight="1" x14ac:dyDescent="0.15">
      <c r="A77" s="64" t="s">
        <v>396</v>
      </c>
      <c r="B77" s="67">
        <f t="shared" si="32"/>
        <v>3574</v>
      </c>
      <c r="C77" s="67">
        <f t="shared" si="33"/>
        <v>1997</v>
      </c>
      <c r="D77" s="67">
        <f t="shared" si="34"/>
        <v>5571</v>
      </c>
      <c r="E77" s="313">
        <v>772</v>
      </c>
      <c r="F77" s="313">
        <v>703</v>
      </c>
      <c r="G77" s="67">
        <f t="shared" si="28"/>
        <v>1475</v>
      </c>
      <c r="H77" s="313">
        <v>703</v>
      </c>
      <c r="I77" s="313">
        <v>872</v>
      </c>
      <c r="J77" s="67">
        <f t="shared" si="29"/>
        <v>1575</v>
      </c>
      <c r="K77" s="313">
        <v>2099</v>
      </c>
      <c r="L77" s="313">
        <v>422</v>
      </c>
      <c r="M77" s="68">
        <f t="shared" si="30"/>
        <v>2521</v>
      </c>
      <c r="N77" s="323"/>
      <c r="O77" s="432" t="str">
        <f t="shared" si="31"/>
        <v/>
      </c>
    </row>
    <row r="78" spans="1:25" ht="21.95" customHeight="1" x14ac:dyDescent="0.15">
      <c r="A78" s="64" t="s">
        <v>397</v>
      </c>
      <c r="B78" s="67">
        <f t="shared" si="32"/>
        <v>3665</v>
      </c>
      <c r="C78" s="67">
        <f t="shared" si="33"/>
        <v>1173</v>
      </c>
      <c r="D78" s="67">
        <f t="shared" si="34"/>
        <v>4838</v>
      </c>
      <c r="E78" s="313">
        <v>0</v>
      </c>
      <c r="F78" s="313">
        <v>0</v>
      </c>
      <c r="G78" s="67">
        <f t="shared" si="28"/>
        <v>0</v>
      </c>
      <c r="H78" s="313">
        <v>3665</v>
      </c>
      <c r="I78" s="313">
        <v>1173</v>
      </c>
      <c r="J78" s="67">
        <f t="shared" si="29"/>
        <v>4838</v>
      </c>
      <c r="K78" s="313">
        <v>0</v>
      </c>
      <c r="L78" s="313">
        <v>0</v>
      </c>
      <c r="M78" s="68">
        <f t="shared" si="30"/>
        <v>0</v>
      </c>
      <c r="N78" s="323"/>
      <c r="O78" s="432" t="str">
        <f t="shared" si="31"/>
        <v/>
      </c>
    </row>
    <row r="79" spans="1:25" ht="21.95" customHeight="1" x14ac:dyDescent="0.15">
      <c r="A79" s="64" t="s">
        <v>398</v>
      </c>
      <c r="B79" s="67">
        <f t="shared" si="32"/>
        <v>3517</v>
      </c>
      <c r="C79" s="67">
        <f t="shared" si="33"/>
        <v>1203</v>
      </c>
      <c r="D79" s="67">
        <f t="shared" si="34"/>
        <v>4720</v>
      </c>
      <c r="E79" s="313">
        <v>695</v>
      </c>
      <c r="F79" s="313">
        <v>693</v>
      </c>
      <c r="G79" s="67">
        <f t="shared" si="28"/>
        <v>1388</v>
      </c>
      <c r="H79" s="313">
        <v>754</v>
      </c>
      <c r="I79" s="313">
        <v>306</v>
      </c>
      <c r="J79" s="67">
        <f t="shared" si="29"/>
        <v>1060</v>
      </c>
      <c r="K79" s="313">
        <v>2068</v>
      </c>
      <c r="L79" s="313">
        <v>204</v>
      </c>
      <c r="M79" s="68">
        <f t="shared" si="30"/>
        <v>2272</v>
      </c>
      <c r="N79" s="323"/>
      <c r="O79" s="432" t="str">
        <f t="shared" si="31"/>
        <v/>
      </c>
    </row>
    <row r="80" spans="1:25" ht="21.95" customHeight="1" x14ac:dyDescent="0.15">
      <c r="A80" s="64" t="s">
        <v>399</v>
      </c>
      <c r="B80" s="67">
        <f t="shared" si="32"/>
        <v>4529</v>
      </c>
      <c r="C80" s="67">
        <f t="shared" si="33"/>
        <v>3020</v>
      </c>
      <c r="D80" s="67">
        <f t="shared" si="34"/>
        <v>7549</v>
      </c>
      <c r="E80" s="313">
        <v>1022</v>
      </c>
      <c r="F80" s="313">
        <v>818</v>
      </c>
      <c r="G80" s="67">
        <f t="shared" si="28"/>
        <v>1840</v>
      </c>
      <c r="H80" s="313">
        <v>2473</v>
      </c>
      <c r="I80" s="313">
        <v>1656</v>
      </c>
      <c r="J80" s="67">
        <f t="shared" si="29"/>
        <v>4129</v>
      </c>
      <c r="K80" s="313">
        <v>1034</v>
      </c>
      <c r="L80" s="313">
        <v>546</v>
      </c>
      <c r="M80" s="68">
        <f t="shared" si="30"/>
        <v>1580</v>
      </c>
      <c r="N80" s="323"/>
      <c r="O80" s="432" t="str">
        <f t="shared" si="31"/>
        <v/>
      </c>
    </row>
    <row r="81" spans="1:26" ht="21.95" customHeight="1" x14ac:dyDescent="0.15">
      <c r="A81" s="64" t="s">
        <v>400</v>
      </c>
      <c r="B81" s="67">
        <f t="shared" si="32"/>
        <v>5343</v>
      </c>
      <c r="C81" s="67">
        <f t="shared" si="33"/>
        <v>2565</v>
      </c>
      <c r="D81" s="67">
        <f t="shared" si="34"/>
        <v>7908</v>
      </c>
      <c r="E81" s="313">
        <v>1222</v>
      </c>
      <c r="F81" s="313">
        <v>1247</v>
      </c>
      <c r="G81" s="67">
        <f t="shared" si="28"/>
        <v>2469</v>
      </c>
      <c r="H81" s="313">
        <v>1060</v>
      </c>
      <c r="I81" s="313">
        <v>996</v>
      </c>
      <c r="J81" s="67">
        <f t="shared" si="29"/>
        <v>2056</v>
      </c>
      <c r="K81" s="313">
        <v>3061</v>
      </c>
      <c r="L81" s="313">
        <v>322</v>
      </c>
      <c r="M81" s="68">
        <f t="shared" si="30"/>
        <v>3383</v>
      </c>
      <c r="N81" s="323"/>
      <c r="O81" s="432" t="str">
        <f t="shared" si="31"/>
        <v/>
      </c>
    </row>
    <row r="82" spans="1:26" ht="21.95" customHeight="1" x14ac:dyDescent="0.15">
      <c r="A82" s="64" t="s">
        <v>401</v>
      </c>
      <c r="B82" s="67">
        <f t="shared" si="32"/>
        <v>2869</v>
      </c>
      <c r="C82" s="67">
        <f t="shared" si="33"/>
        <v>1489</v>
      </c>
      <c r="D82" s="67">
        <f t="shared" si="34"/>
        <v>4358</v>
      </c>
      <c r="E82" s="313">
        <v>1148</v>
      </c>
      <c r="F82" s="313">
        <v>596</v>
      </c>
      <c r="G82" s="67">
        <f t="shared" si="28"/>
        <v>1744</v>
      </c>
      <c r="H82" s="313">
        <v>1004</v>
      </c>
      <c r="I82" s="313">
        <v>521</v>
      </c>
      <c r="J82" s="67">
        <f t="shared" si="29"/>
        <v>1525</v>
      </c>
      <c r="K82" s="313">
        <v>717</v>
      </c>
      <c r="L82" s="313">
        <v>372</v>
      </c>
      <c r="M82" s="68">
        <f t="shared" si="30"/>
        <v>1089</v>
      </c>
      <c r="N82" s="323"/>
      <c r="O82" s="432" t="str">
        <f t="shared" si="31"/>
        <v/>
      </c>
    </row>
    <row r="83" spans="1:26" ht="21.95" customHeight="1" x14ac:dyDescent="0.15">
      <c r="A83" s="64" t="s">
        <v>402</v>
      </c>
      <c r="B83" s="67">
        <f t="shared" si="32"/>
        <v>3302</v>
      </c>
      <c r="C83" s="67">
        <f t="shared" si="33"/>
        <v>2268</v>
      </c>
      <c r="D83" s="67">
        <f t="shared" si="34"/>
        <v>5570</v>
      </c>
      <c r="E83" s="313">
        <v>1159</v>
      </c>
      <c r="F83" s="313">
        <v>623</v>
      </c>
      <c r="G83" s="67">
        <f t="shared" si="28"/>
        <v>1782</v>
      </c>
      <c r="H83" s="313">
        <v>1549</v>
      </c>
      <c r="I83" s="313">
        <v>1072</v>
      </c>
      <c r="J83" s="67">
        <f t="shared" si="29"/>
        <v>2621</v>
      </c>
      <c r="K83" s="313">
        <v>594</v>
      </c>
      <c r="L83" s="313">
        <v>573</v>
      </c>
      <c r="M83" s="68">
        <f t="shared" si="30"/>
        <v>1167</v>
      </c>
      <c r="N83" s="323"/>
      <c r="O83" s="432" t="str">
        <f t="shared" si="31"/>
        <v/>
      </c>
    </row>
    <row r="84" spans="1:26" ht="21.95" customHeight="1" x14ac:dyDescent="0.15">
      <c r="A84" s="64" t="s">
        <v>403</v>
      </c>
      <c r="B84" s="67">
        <f t="shared" si="32"/>
        <v>3384</v>
      </c>
      <c r="C84" s="67">
        <f t="shared" si="33"/>
        <v>1901</v>
      </c>
      <c r="D84" s="67">
        <f t="shared" si="34"/>
        <v>5285</v>
      </c>
      <c r="E84" s="313">
        <v>846</v>
      </c>
      <c r="F84" s="313">
        <v>575</v>
      </c>
      <c r="G84" s="67">
        <f t="shared" si="28"/>
        <v>1421</v>
      </c>
      <c r="H84" s="313">
        <v>904</v>
      </c>
      <c r="I84" s="313">
        <v>814</v>
      </c>
      <c r="J84" s="67">
        <f t="shared" si="29"/>
        <v>1718</v>
      </c>
      <c r="K84" s="313">
        <v>1634</v>
      </c>
      <c r="L84" s="313">
        <v>512</v>
      </c>
      <c r="M84" s="68">
        <f t="shared" si="30"/>
        <v>2146</v>
      </c>
      <c r="N84" s="323"/>
      <c r="O84" s="432" t="str">
        <f t="shared" si="31"/>
        <v/>
      </c>
    </row>
    <row r="85" spans="1:26" ht="21.95" customHeight="1" x14ac:dyDescent="0.15">
      <c r="A85" s="64" t="s">
        <v>404</v>
      </c>
      <c r="B85" s="67">
        <f t="shared" si="32"/>
        <v>3537</v>
      </c>
      <c r="C85" s="67">
        <f t="shared" si="33"/>
        <v>1413</v>
      </c>
      <c r="D85" s="67">
        <f t="shared" si="34"/>
        <v>4950</v>
      </c>
      <c r="E85" s="313">
        <v>507</v>
      </c>
      <c r="F85" s="313">
        <v>250</v>
      </c>
      <c r="G85" s="67">
        <f t="shared" si="28"/>
        <v>757</v>
      </c>
      <c r="H85" s="313">
        <v>1354</v>
      </c>
      <c r="I85" s="313">
        <v>571</v>
      </c>
      <c r="J85" s="67">
        <f t="shared" si="29"/>
        <v>1925</v>
      </c>
      <c r="K85" s="313">
        <v>1676</v>
      </c>
      <c r="L85" s="313">
        <v>592</v>
      </c>
      <c r="M85" s="68">
        <f t="shared" si="30"/>
        <v>2268</v>
      </c>
      <c r="N85" s="323"/>
      <c r="O85" s="432" t="str">
        <f t="shared" si="31"/>
        <v/>
      </c>
      <c r="S85" s="55"/>
      <c r="T85" s="55"/>
      <c r="U85" s="55"/>
      <c r="V85" s="55"/>
      <c r="W85" s="55"/>
      <c r="X85" s="55"/>
      <c r="Y85" s="55"/>
      <c r="Z85" s="55"/>
    </row>
    <row r="86" spans="1:26" ht="21.95" customHeight="1" x14ac:dyDescent="0.15">
      <c r="A86" s="64" t="s">
        <v>405</v>
      </c>
      <c r="B86" s="67">
        <f t="shared" si="32"/>
        <v>2983</v>
      </c>
      <c r="C86" s="67">
        <f t="shared" si="33"/>
        <v>869</v>
      </c>
      <c r="D86" s="67">
        <f t="shared" si="34"/>
        <v>3852</v>
      </c>
      <c r="E86" s="313">
        <v>727</v>
      </c>
      <c r="F86" s="313">
        <v>592</v>
      </c>
      <c r="G86" s="67">
        <f t="shared" si="28"/>
        <v>1319</v>
      </c>
      <c r="H86" s="313">
        <v>1367</v>
      </c>
      <c r="I86" s="313">
        <v>268</v>
      </c>
      <c r="J86" s="67">
        <f t="shared" si="29"/>
        <v>1635</v>
      </c>
      <c r="K86" s="313">
        <v>889</v>
      </c>
      <c r="L86" s="313">
        <v>9</v>
      </c>
      <c r="M86" s="68">
        <f t="shared" si="30"/>
        <v>898</v>
      </c>
      <c r="N86" s="323"/>
      <c r="O86" s="432" t="str">
        <f t="shared" si="31"/>
        <v/>
      </c>
    </row>
    <row r="87" spans="1:26" ht="21.95" customHeight="1" x14ac:dyDescent="0.15">
      <c r="A87" s="64"/>
      <c r="B87" s="67">
        <f t="shared" si="32"/>
        <v>0</v>
      </c>
      <c r="C87" s="67">
        <f t="shared" si="33"/>
        <v>0</v>
      </c>
      <c r="D87" s="67">
        <f t="shared" si="34"/>
        <v>0</v>
      </c>
      <c r="E87" s="313"/>
      <c r="F87" s="313"/>
      <c r="G87" s="67">
        <f t="shared" si="28"/>
        <v>0</v>
      </c>
      <c r="H87" s="313"/>
      <c r="I87" s="313"/>
      <c r="J87" s="67">
        <f t="shared" si="29"/>
        <v>0</v>
      </c>
      <c r="K87" s="313"/>
      <c r="L87" s="313"/>
      <c r="M87" s="68">
        <f t="shared" si="30"/>
        <v>0</v>
      </c>
      <c r="N87" s="323"/>
      <c r="O87" s="432" t="str">
        <f t="shared" si="31"/>
        <v/>
      </c>
      <c r="S87" s="13"/>
      <c r="T87" s="13"/>
      <c r="U87" s="13"/>
      <c r="V87" s="13"/>
      <c r="W87" s="13"/>
      <c r="X87" s="13"/>
      <c r="Y87" s="13"/>
      <c r="Z87" s="13"/>
    </row>
    <row r="88" spans="1:26" ht="21.95" customHeight="1" x14ac:dyDescent="0.15">
      <c r="A88" s="64"/>
      <c r="B88" s="67">
        <f t="shared" si="32"/>
        <v>0</v>
      </c>
      <c r="C88" s="67">
        <f t="shared" si="33"/>
        <v>0</v>
      </c>
      <c r="D88" s="67">
        <f t="shared" si="34"/>
        <v>0</v>
      </c>
      <c r="E88" s="313"/>
      <c r="F88" s="313"/>
      <c r="G88" s="67">
        <f t="shared" si="28"/>
        <v>0</v>
      </c>
      <c r="H88" s="313"/>
      <c r="I88" s="313"/>
      <c r="J88" s="67">
        <f t="shared" si="29"/>
        <v>0</v>
      </c>
      <c r="K88" s="313"/>
      <c r="L88" s="313"/>
      <c r="M88" s="68">
        <f t="shared" si="30"/>
        <v>0</v>
      </c>
      <c r="N88" s="323"/>
      <c r="O88" s="432" t="str">
        <f t="shared" si="31"/>
        <v/>
      </c>
    </row>
    <row r="89" spans="1:26" ht="21.95" customHeight="1" x14ac:dyDescent="0.15">
      <c r="A89" s="64"/>
      <c r="B89" s="67">
        <f t="shared" si="32"/>
        <v>0</v>
      </c>
      <c r="C89" s="67">
        <f t="shared" si="33"/>
        <v>0</v>
      </c>
      <c r="D89" s="67">
        <f t="shared" si="34"/>
        <v>0</v>
      </c>
      <c r="E89" s="313"/>
      <c r="F89" s="313"/>
      <c r="G89" s="67">
        <f t="shared" si="28"/>
        <v>0</v>
      </c>
      <c r="H89" s="313"/>
      <c r="I89" s="313"/>
      <c r="J89" s="67">
        <f t="shared" si="29"/>
        <v>0</v>
      </c>
      <c r="K89" s="313"/>
      <c r="L89" s="313"/>
      <c r="M89" s="68">
        <f t="shared" si="30"/>
        <v>0</v>
      </c>
      <c r="N89" s="323"/>
      <c r="O89" s="432" t="str">
        <f t="shared" si="31"/>
        <v/>
      </c>
    </row>
    <row r="90" spans="1:26" ht="21.95" customHeight="1" x14ac:dyDescent="0.15">
      <c r="A90" s="64"/>
      <c r="B90" s="67">
        <f t="shared" ref="B90:B105" si="35">SUM(E90,H90,K90)</f>
        <v>0</v>
      </c>
      <c r="C90" s="67">
        <f t="shared" ref="C90:C105" si="36">SUM(F90,I90,L90)</f>
        <v>0</v>
      </c>
      <c r="D90" s="67">
        <f t="shared" ref="D90:D105" si="37">SUM(B90:C90)</f>
        <v>0</v>
      </c>
      <c r="E90" s="313"/>
      <c r="F90" s="313"/>
      <c r="G90" s="67">
        <f t="shared" ref="G90:G105" si="38">SUM(E90:F90)</f>
        <v>0</v>
      </c>
      <c r="H90" s="313"/>
      <c r="I90" s="313"/>
      <c r="J90" s="67">
        <f t="shared" ref="J90:J105" si="39">SUM(H90:I90)</f>
        <v>0</v>
      </c>
      <c r="K90" s="313"/>
      <c r="L90" s="313"/>
      <c r="M90" s="68">
        <f t="shared" ref="M90:M105" si="40">SUM(K90:L90)</f>
        <v>0</v>
      </c>
      <c r="N90" s="323"/>
      <c r="O90" s="432" t="str">
        <f t="shared" si="31"/>
        <v/>
      </c>
    </row>
    <row r="91" spans="1:26" ht="21.95" customHeight="1" x14ac:dyDescent="0.15">
      <c r="A91" s="64"/>
      <c r="B91" s="67">
        <f t="shared" si="35"/>
        <v>0</v>
      </c>
      <c r="C91" s="67">
        <f t="shared" si="36"/>
        <v>0</v>
      </c>
      <c r="D91" s="67">
        <f t="shared" si="37"/>
        <v>0</v>
      </c>
      <c r="E91" s="313"/>
      <c r="F91" s="313"/>
      <c r="G91" s="67">
        <f t="shared" si="38"/>
        <v>0</v>
      </c>
      <c r="H91" s="313"/>
      <c r="I91" s="313"/>
      <c r="J91" s="67">
        <f t="shared" si="39"/>
        <v>0</v>
      </c>
      <c r="K91" s="313"/>
      <c r="L91" s="313"/>
      <c r="M91" s="68">
        <f t="shared" si="40"/>
        <v>0</v>
      </c>
      <c r="N91" s="323"/>
      <c r="O91" s="432" t="str">
        <f t="shared" si="31"/>
        <v/>
      </c>
    </row>
    <row r="92" spans="1:26" ht="21.95" customHeight="1" x14ac:dyDescent="0.15">
      <c r="A92" s="64"/>
      <c r="B92" s="67">
        <f t="shared" si="35"/>
        <v>0</v>
      </c>
      <c r="C92" s="67">
        <f t="shared" si="36"/>
        <v>0</v>
      </c>
      <c r="D92" s="67">
        <f t="shared" si="37"/>
        <v>0</v>
      </c>
      <c r="E92" s="313"/>
      <c r="F92" s="313"/>
      <c r="G92" s="67">
        <f t="shared" si="38"/>
        <v>0</v>
      </c>
      <c r="H92" s="313"/>
      <c r="I92" s="313"/>
      <c r="J92" s="67">
        <f t="shared" si="39"/>
        <v>0</v>
      </c>
      <c r="K92" s="313"/>
      <c r="L92" s="313"/>
      <c r="M92" s="68">
        <f t="shared" si="40"/>
        <v>0</v>
      </c>
      <c r="N92" s="323"/>
      <c r="O92" s="432" t="str">
        <f t="shared" si="31"/>
        <v/>
      </c>
    </row>
    <row r="93" spans="1:26" ht="21.95" customHeight="1" x14ac:dyDescent="0.15">
      <c r="A93" s="64"/>
      <c r="B93" s="67">
        <f t="shared" si="35"/>
        <v>0</v>
      </c>
      <c r="C93" s="67">
        <f t="shared" si="36"/>
        <v>0</v>
      </c>
      <c r="D93" s="67">
        <f t="shared" si="37"/>
        <v>0</v>
      </c>
      <c r="E93" s="313"/>
      <c r="F93" s="313"/>
      <c r="G93" s="67">
        <f t="shared" si="38"/>
        <v>0</v>
      </c>
      <c r="H93" s="313"/>
      <c r="I93" s="313"/>
      <c r="J93" s="67">
        <f t="shared" si="39"/>
        <v>0</v>
      </c>
      <c r="K93" s="313"/>
      <c r="L93" s="313"/>
      <c r="M93" s="68">
        <f t="shared" si="40"/>
        <v>0</v>
      </c>
      <c r="N93" s="323"/>
      <c r="O93" s="432" t="str">
        <f t="shared" si="31"/>
        <v/>
      </c>
    </row>
    <row r="94" spans="1:26" ht="21.95" customHeight="1" x14ac:dyDescent="0.15">
      <c r="A94" s="64"/>
      <c r="B94" s="67">
        <f t="shared" si="35"/>
        <v>0</v>
      </c>
      <c r="C94" s="67">
        <f t="shared" si="36"/>
        <v>0</v>
      </c>
      <c r="D94" s="67">
        <f t="shared" si="37"/>
        <v>0</v>
      </c>
      <c r="E94" s="313"/>
      <c r="F94" s="313"/>
      <c r="G94" s="67">
        <f t="shared" si="38"/>
        <v>0</v>
      </c>
      <c r="H94" s="313"/>
      <c r="I94" s="313"/>
      <c r="J94" s="67">
        <f t="shared" si="39"/>
        <v>0</v>
      </c>
      <c r="K94" s="313"/>
      <c r="L94" s="313"/>
      <c r="M94" s="68">
        <f t="shared" si="40"/>
        <v>0</v>
      </c>
      <c r="N94" s="323"/>
      <c r="O94" s="432" t="str">
        <f t="shared" si="31"/>
        <v/>
      </c>
    </row>
    <row r="95" spans="1:26" ht="21.95" customHeight="1" x14ac:dyDescent="0.15">
      <c r="A95" s="64"/>
      <c r="B95" s="67">
        <f t="shared" si="35"/>
        <v>0</v>
      </c>
      <c r="C95" s="67">
        <f t="shared" si="36"/>
        <v>0</v>
      </c>
      <c r="D95" s="67">
        <f t="shared" si="37"/>
        <v>0</v>
      </c>
      <c r="E95" s="313"/>
      <c r="F95" s="313"/>
      <c r="G95" s="67">
        <f t="shared" si="38"/>
        <v>0</v>
      </c>
      <c r="H95" s="313"/>
      <c r="I95" s="313"/>
      <c r="J95" s="67">
        <f t="shared" si="39"/>
        <v>0</v>
      </c>
      <c r="K95" s="313"/>
      <c r="L95" s="313"/>
      <c r="M95" s="68">
        <f t="shared" si="40"/>
        <v>0</v>
      </c>
      <c r="N95" s="323"/>
      <c r="O95" s="432" t="str">
        <f t="shared" si="31"/>
        <v/>
      </c>
    </row>
    <row r="96" spans="1:26" ht="21.95" customHeight="1" x14ac:dyDescent="0.15">
      <c r="A96" s="64"/>
      <c r="B96" s="67">
        <f t="shared" si="35"/>
        <v>0</v>
      </c>
      <c r="C96" s="67">
        <f t="shared" si="36"/>
        <v>0</v>
      </c>
      <c r="D96" s="67">
        <f t="shared" si="37"/>
        <v>0</v>
      </c>
      <c r="E96" s="313"/>
      <c r="F96" s="313"/>
      <c r="G96" s="67">
        <f t="shared" si="38"/>
        <v>0</v>
      </c>
      <c r="H96" s="313"/>
      <c r="I96" s="313"/>
      <c r="J96" s="67">
        <f t="shared" si="39"/>
        <v>0</v>
      </c>
      <c r="K96" s="313"/>
      <c r="L96" s="313"/>
      <c r="M96" s="68">
        <f t="shared" si="40"/>
        <v>0</v>
      </c>
      <c r="N96" s="323"/>
      <c r="O96" s="432" t="str">
        <f t="shared" si="31"/>
        <v/>
      </c>
    </row>
    <row r="97" spans="1:15" ht="21.95" customHeight="1" x14ac:dyDescent="0.15">
      <c r="A97" s="64"/>
      <c r="B97" s="67">
        <f t="shared" si="35"/>
        <v>0</v>
      </c>
      <c r="C97" s="67">
        <f t="shared" si="36"/>
        <v>0</v>
      </c>
      <c r="D97" s="67">
        <f t="shared" si="37"/>
        <v>0</v>
      </c>
      <c r="E97" s="313"/>
      <c r="F97" s="313"/>
      <c r="G97" s="67">
        <f t="shared" si="38"/>
        <v>0</v>
      </c>
      <c r="H97" s="313"/>
      <c r="I97" s="313"/>
      <c r="J97" s="67">
        <f t="shared" si="39"/>
        <v>0</v>
      </c>
      <c r="K97" s="313"/>
      <c r="L97" s="313"/>
      <c r="M97" s="68">
        <f t="shared" si="40"/>
        <v>0</v>
      </c>
      <c r="N97" s="323"/>
      <c r="O97" s="432" t="str">
        <f t="shared" si="31"/>
        <v/>
      </c>
    </row>
    <row r="98" spans="1:15" ht="21.95" customHeight="1" x14ac:dyDescent="0.15">
      <c r="A98" s="64"/>
      <c r="B98" s="67">
        <f t="shared" si="35"/>
        <v>0</v>
      </c>
      <c r="C98" s="67">
        <f t="shared" si="36"/>
        <v>0</v>
      </c>
      <c r="D98" s="67">
        <f t="shared" si="37"/>
        <v>0</v>
      </c>
      <c r="E98" s="313"/>
      <c r="F98" s="313"/>
      <c r="G98" s="67">
        <f t="shared" si="38"/>
        <v>0</v>
      </c>
      <c r="H98" s="313"/>
      <c r="I98" s="313"/>
      <c r="J98" s="67">
        <f t="shared" si="39"/>
        <v>0</v>
      </c>
      <c r="K98" s="313"/>
      <c r="L98" s="313"/>
      <c r="M98" s="68">
        <f t="shared" si="40"/>
        <v>0</v>
      </c>
      <c r="N98" s="323"/>
      <c r="O98" s="432" t="str">
        <f t="shared" si="31"/>
        <v/>
      </c>
    </row>
    <row r="99" spans="1:15" ht="21.95" customHeight="1" x14ac:dyDescent="0.15">
      <c r="A99" s="64"/>
      <c r="B99" s="67">
        <f t="shared" si="35"/>
        <v>0</v>
      </c>
      <c r="C99" s="67">
        <f t="shared" si="36"/>
        <v>0</v>
      </c>
      <c r="D99" s="67">
        <f t="shared" si="37"/>
        <v>0</v>
      </c>
      <c r="E99" s="313"/>
      <c r="F99" s="313"/>
      <c r="G99" s="67">
        <f t="shared" si="38"/>
        <v>0</v>
      </c>
      <c r="H99" s="313"/>
      <c r="I99" s="313"/>
      <c r="J99" s="67">
        <f t="shared" si="39"/>
        <v>0</v>
      </c>
      <c r="K99" s="313"/>
      <c r="L99" s="313"/>
      <c r="M99" s="68">
        <f t="shared" si="40"/>
        <v>0</v>
      </c>
      <c r="N99" s="323"/>
      <c r="O99" s="432" t="str">
        <f t="shared" si="31"/>
        <v/>
      </c>
    </row>
    <row r="100" spans="1:15" ht="21.95" customHeight="1" x14ac:dyDescent="0.15">
      <c r="A100" s="64"/>
      <c r="B100" s="67">
        <f t="shared" si="35"/>
        <v>0</v>
      </c>
      <c r="C100" s="67">
        <f t="shared" si="36"/>
        <v>0</v>
      </c>
      <c r="D100" s="67">
        <f t="shared" si="37"/>
        <v>0</v>
      </c>
      <c r="E100" s="313"/>
      <c r="F100" s="313"/>
      <c r="G100" s="67">
        <f t="shared" si="38"/>
        <v>0</v>
      </c>
      <c r="H100" s="313"/>
      <c r="I100" s="313"/>
      <c r="J100" s="67">
        <f t="shared" si="39"/>
        <v>0</v>
      </c>
      <c r="K100" s="313"/>
      <c r="L100" s="313"/>
      <c r="M100" s="68">
        <f t="shared" si="40"/>
        <v>0</v>
      </c>
      <c r="N100" s="323"/>
      <c r="O100" s="432" t="str">
        <f t="shared" si="31"/>
        <v/>
      </c>
    </row>
    <row r="101" spans="1:15" ht="21.95" customHeight="1" x14ac:dyDescent="0.15">
      <c r="A101" s="64"/>
      <c r="B101" s="67">
        <f t="shared" si="35"/>
        <v>0</v>
      </c>
      <c r="C101" s="67">
        <f t="shared" si="36"/>
        <v>0</v>
      </c>
      <c r="D101" s="67">
        <f t="shared" si="37"/>
        <v>0</v>
      </c>
      <c r="E101" s="313"/>
      <c r="F101" s="313"/>
      <c r="G101" s="67">
        <f t="shared" si="38"/>
        <v>0</v>
      </c>
      <c r="H101" s="313"/>
      <c r="I101" s="313"/>
      <c r="J101" s="67">
        <f t="shared" si="39"/>
        <v>0</v>
      </c>
      <c r="K101" s="313"/>
      <c r="L101" s="313"/>
      <c r="M101" s="68">
        <f t="shared" si="40"/>
        <v>0</v>
      </c>
      <c r="N101" s="323"/>
      <c r="O101" s="432" t="str">
        <f t="shared" si="31"/>
        <v/>
      </c>
    </row>
    <row r="102" spans="1:15" ht="21.95" customHeight="1" x14ac:dyDescent="0.15">
      <c r="A102" s="64"/>
      <c r="B102" s="67">
        <f t="shared" si="35"/>
        <v>0</v>
      </c>
      <c r="C102" s="67">
        <f t="shared" si="36"/>
        <v>0</v>
      </c>
      <c r="D102" s="67">
        <f t="shared" si="37"/>
        <v>0</v>
      </c>
      <c r="E102" s="313"/>
      <c r="F102" s="313"/>
      <c r="G102" s="67">
        <f t="shared" si="38"/>
        <v>0</v>
      </c>
      <c r="H102" s="313"/>
      <c r="I102" s="313"/>
      <c r="J102" s="67">
        <f t="shared" si="39"/>
        <v>0</v>
      </c>
      <c r="K102" s="313"/>
      <c r="L102" s="313"/>
      <c r="M102" s="68">
        <f t="shared" si="40"/>
        <v>0</v>
      </c>
      <c r="N102" s="323"/>
      <c r="O102" s="432" t="str">
        <f t="shared" si="31"/>
        <v/>
      </c>
    </row>
    <row r="103" spans="1:15" ht="21.95" customHeight="1" x14ac:dyDescent="0.15">
      <c r="A103" s="64"/>
      <c r="B103" s="67">
        <f t="shared" si="35"/>
        <v>0</v>
      </c>
      <c r="C103" s="67">
        <f t="shared" si="36"/>
        <v>0</v>
      </c>
      <c r="D103" s="67">
        <f t="shared" si="37"/>
        <v>0</v>
      </c>
      <c r="E103" s="313"/>
      <c r="F103" s="313"/>
      <c r="G103" s="67">
        <f t="shared" si="38"/>
        <v>0</v>
      </c>
      <c r="H103" s="313"/>
      <c r="I103" s="313"/>
      <c r="J103" s="67">
        <f t="shared" si="39"/>
        <v>0</v>
      </c>
      <c r="K103" s="313"/>
      <c r="L103" s="313"/>
      <c r="M103" s="68">
        <f t="shared" si="40"/>
        <v>0</v>
      </c>
      <c r="N103" s="323"/>
      <c r="O103" s="432" t="str">
        <f t="shared" si="31"/>
        <v/>
      </c>
    </row>
    <row r="104" spans="1:15" ht="21.95" customHeight="1" x14ac:dyDescent="0.15">
      <c r="A104" s="64"/>
      <c r="B104" s="67">
        <f t="shared" si="35"/>
        <v>0</v>
      </c>
      <c r="C104" s="67">
        <f t="shared" si="36"/>
        <v>0</v>
      </c>
      <c r="D104" s="67">
        <f t="shared" si="37"/>
        <v>0</v>
      </c>
      <c r="E104" s="313"/>
      <c r="F104" s="313"/>
      <c r="G104" s="67">
        <f t="shared" si="38"/>
        <v>0</v>
      </c>
      <c r="H104" s="313"/>
      <c r="I104" s="313"/>
      <c r="J104" s="67">
        <f t="shared" si="39"/>
        <v>0</v>
      </c>
      <c r="K104" s="313"/>
      <c r="L104" s="313"/>
      <c r="M104" s="68">
        <f t="shared" si="40"/>
        <v>0</v>
      </c>
      <c r="N104" s="323"/>
      <c r="O104" s="432" t="str">
        <f t="shared" si="31"/>
        <v/>
      </c>
    </row>
    <row r="105" spans="1:15" ht="21.95" customHeight="1" thickBot="1" x14ac:dyDescent="0.2">
      <c r="A105" s="66"/>
      <c r="B105" s="173">
        <f t="shared" si="35"/>
        <v>0</v>
      </c>
      <c r="C105" s="173">
        <f t="shared" si="36"/>
        <v>0</v>
      </c>
      <c r="D105" s="173">
        <f t="shared" si="37"/>
        <v>0</v>
      </c>
      <c r="E105" s="42"/>
      <c r="F105" s="42"/>
      <c r="G105" s="173">
        <f t="shared" si="38"/>
        <v>0</v>
      </c>
      <c r="H105" s="42"/>
      <c r="I105" s="42"/>
      <c r="J105" s="173">
        <f t="shared" si="39"/>
        <v>0</v>
      </c>
      <c r="K105" s="42"/>
      <c r="L105" s="42"/>
      <c r="M105" s="185">
        <f t="shared" si="40"/>
        <v>0</v>
      </c>
      <c r="N105" s="323"/>
      <c r="O105" s="432" t="str">
        <f t="shared" si="31"/>
        <v/>
      </c>
    </row>
    <row r="106" spans="1:15" x14ac:dyDescent="0.15">
      <c r="N106" s="323"/>
    </row>
    <row r="111" spans="1:15" x14ac:dyDescent="0.15"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5" x14ac:dyDescent="0.15"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5" spans="5:14" x14ac:dyDescent="0.15"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</sheetData>
  <sheetProtection selectLockedCells="1"/>
  <mergeCells count="14">
    <mergeCell ref="A37:D37"/>
    <mergeCell ref="L37:M37"/>
    <mergeCell ref="A1:M1"/>
    <mergeCell ref="A2:C2"/>
    <mergeCell ref="A3:D3"/>
    <mergeCell ref="L3:M3"/>
    <mergeCell ref="A36:M36"/>
    <mergeCell ref="A72:D72"/>
    <mergeCell ref="L72:M72"/>
    <mergeCell ref="K73:M73"/>
    <mergeCell ref="A73:A74"/>
    <mergeCell ref="B73:D73"/>
    <mergeCell ref="E73:G73"/>
    <mergeCell ref="H73:J73"/>
  </mergeCells>
  <phoneticPr fontId="37" type="noConversion"/>
  <printOptions horizontalCentered="1"/>
  <pageMargins left="0.25" right="0.25" top="0.75" bottom="0.75" header="0.3" footer="0.3"/>
  <pageSetup paperSize="9" scale="59" fitToHeight="0" orientation="landscape" verticalDpi="300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IV105"/>
  <sheetViews>
    <sheetView showGridLines="0" zoomScale="70" zoomScaleNormal="70" zoomScaleSheetLayoutView="70" workbookViewId="0">
      <selection activeCell="A79" sqref="A79"/>
    </sheetView>
  </sheetViews>
  <sheetFormatPr defaultColWidth="9.109375" defaultRowHeight="14.25" x14ac:dyDescent="0.15"/>
  <cols>
    <col min="1" max="13" width="14.88671875" style="1" customWidth="1"/>
    <col min="14" max="14" width="4.21875" style="1" customWidth="1"/>
    <col min="15" max="15" width="5.6640625" style="1" bestFit="1" customWidth="1"/>
    <col min="16" max="20" width="6.6640625" style="1" bestFit="1" customWidth="1"/>
    <col min="21" max="25" width="8.5546875" style="1" bestFit="1" customWidth="1"/>
    <col min="26" max="256" width="9.109375" style="1"/>
  </cols>
  <sheetData>
    <row r="1" spans="1:25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1:25" ht="24.75" customHeight="1" x14ac:dyDescent="0.15">
      <c r="A2" s="549" t="s">
        <v>285</v>
      </c>
      <c r="B2" s="549"/>
      <c r="C2" s="549"/>
    </row>
    <row r="3" spans="1:25" ht="21.95" customHeight="1" thickBot="1" x14ac:dyDescent="0.2">
      <c r="A3" s="541" t="s">
        <v>25</v>
      </c>
      <c r="B3" s="541"/>
      <c r="C3" s="541"/>
      <c r="D3" s="541"/>
      <c r="L3" s="542" t="s">
        <v>147</v>
      </c>
      <c r="M3" s="542"/>
      <c r="O3" s="433" t="s">
        <v>353</v>
      </c>
      <c r="P3" s="432"/>
      <c r="Q3" s="432"/>
      <c r="R3" s="432"/>
      <c r="S3" s="432"/>
      <c r="T3" s="432"/>
      <c r="U3" s="432"/>
      <c r="V3" s="432"/>
      <c r="W3" s="432"/>
      <c r="X3" s="432"/>
      <c r="Y3" s="432"/>
    </row>
    <row r="4" spans="1:25" ht="36" customHeight="1" thickBot="1" x14ac:dyDescent="0.2">
      <c r="A4" s="57" t="s">
        <v>224</v>
      </c>
      <c r="B4" s="58" t="s">
        <v>242</v>
      </c>
      <c r="C4" s="59" t="s">
        <v>196</v>
      </c>
      <c r="D4" s="58" t="s">
        <v>78</v>
      </c>
      <c r="E4" s="58" t="s">
        <v>98</v>
      </c>
      <c r="F4" s="58" t="s">
        <v>102</v>
      </c>
      <c r="G4" s="58" t="s">
        <v>84</v>
      </c>
      <c r="H4" s="58" t="s">
        <v>83</v>
      </c>
      <c r="I4" s="58" t="s">
        <v>86</v>
      </c>
      <c r="J4" s="58" t="s">
        <v>99</v>
      </c>
      <c r="K4" s="58" t="s">
        <v>100</v>
      </c>
      <c r="L4" s="58" t="s">
        <v>101</v>
      </c>
      <c r="M4" s="60" t="s">
        <v>103</v>
      </c>
      <c r="O4" s="432" t="s">
        <v>196</v>
      </c>
      <c r="P4" s="432" t="s">
        <v>78</v>
      </c>
      <c r="Q4" s="432" t="s">
        <v>98</v>
      </c>
      <c r="R4" s="432" t="s">
        <v>102</v>
      </c>
      <c r="S4" s="432" t="s">
        <v>84</v>
      </c>
      <c r="T4" s="432" t="s">
        <v>83</v>
      </c>
      <c r="U4" s="432" t="s">
        <v>86</v>
      </c>
      <c r="V4" s="432" t="s">
        <v>99</v>
      </c>
      <c r="W4" s="432" t="s">
        <v>100</v>
      </c>
      <c r="X4" s="432" t="s">
        <v>101</v>
      </c>
      <c r="Y4" s="432" t="s">
        <v>103</v>
      </c>
    </row>
    <row r="5" spans="1:25" ht="21.95" customHeight="1" thickTop="1" x14ac:dyDescent="0.15">
      <c r="A5" s="61" t="s">
        <v>243</v>
      </c>
      <c r="B5" s="62">
        <f t="shared" ref="B5:B19" si="0">SUM(C5:M5)</f>
        <v>68</v>
      </c>
      <c r="C5" s="62">
        <f t="shared" ref="C5:M5" si="1">SUM(C6:C35)</f>
        <v>43</v>
      </c>
      <c r="D5" s="62">
        <f t="shared" si="1"/>
        <v>14</v>
      </c>
      <c r="E5" s="62">
        <f t="shared" si="1"/>
        <v>2</v>
      </c>
      <c r="F5" s="62">
        <f t="shared" si="1"/>
        <v>2</v>
      </c>
      <c r="G5" s="62">
        <f t="shared" si="1"/>
        <v>2</v>
      </c>
      <c r="H5" s="62">
        <f t="shared" si="1"/>
        <v>1</v>
      </c>
      <c r="I5" s="62">
        <f t="shared" si="1"/>
        <v>3</v>
      </c>
      <c r="J5" s="62">
        <f t="shared" si="1"/>
        <v>1</v>
      </c>
      <c r="K5" s="62">
        <f t="shared" si="1"/>
        <v>0</v>
      </c>
      <c r="L5" s="62">
        <f t="shared" si="1"/>
        <v>0</v>
      </c>
      <c r="M5" s="63">
        <f t="shared" si="1"/>
        <v>0</v>
      </c>
      <c r="O5" s="432" t="str">
        <f t="shared" ref="O5:O35" si="2">IF((C5*1)&lt;=C39,"","오류")</f>
        <v/>
      </c>
      <c r="P5" s="432" t="str">
        <f t="shared" ref="P5:P35" si="3">IF((D5*10)&lt;=D39,"","오류")</f>
        <v/>
      </c>
      <c r="Q5" s="432" t="str">
        <f t="shared" ref="Q5:Q35" si="4">IF((E5*20)&lt;=E39,"","오류")</f>
        <v/>
      </c>
      <c r="R5" s="432" t="str">
        <f t="shared" ref="R5:R35" si="5">IF((F5*30)&lt;=F39,"","오류")</f>
        <v/>
      </c>
      <c r="S5" s="432" t="str">
        <f t="shared" ref="S5:S35" si="6">IF((G5*40)&lt;=G39,"","오류")</f>
        <v/>
      </c>
      <c r="T5" s="432" t="str">
        <f t="shared" ref="T5:T35" si="7">IF((H5*50)&lt;=H39,"","오류")</f>
        <v/>
      </c>
      <c r="U5" s="432" t="str">
        <f t="shared" ref="U5:U35" si="8">IF((I5*100)&lt;=I39,"","오류")</f>
        <v/>
      </c>
      <c r="V5" s="432" t="str">
        <f t="shared" ref="V5:V35" si="9">IF((J5*200)&lt;=J39,"","오류")</f>
        <v/>
      </c>
      <c r="W5" s="432" t="str">
        <f t="shared" ref="W5:W35" si="10">IF((K5*300)&lt;=K39,"","오류")</f>
        <v/>
      </c>
      <c r="X5" s="432" t="str">
        <f t="shared" ref="X5:X35" si="11">IF((L5*400)&lt;=L39,"","오류")</f>
        <v/>
      </c>
      <c r="Y5" s="432" t="str">
        <f t="shared" ref="Y5:Y35" si="12">IF((M5*500)&lt;=M39,"","오류")</f>
        <v/>
      </c>
    </row>
    <row r="6" spans="1:25" ht="21.95" customHeight="1" x14ac:dyDescent="0.15">
      <c r="A6" s="64" t="s">
        <v>395</v>
      </c>
      <c r="B6" s="65">
        <f t="shared" si="0"/>
        <v>2</v>
      </c>
      <c r="C6" s="514">
        <v>1</v>
      </c>
      <c r="D6" s="514">
        <v>1</v>
      </c>
      <c r="E6" s="514">
        <v>0</v>
      </c>
      <c r="F6" s="514">
        <v>0</v>
      </c>
      <c r="G6" s="514">
        <v>0</v>
      </c>
      <c r="H6" s="514">
        <v>0</v>
      </c>
      <c r="I6" s="514">
        <v>0</v>
      </c>
      <c r="J6" s="514">
        <v>0</v>
      </c>
      <c r="K6" s="514">
        <v>0</v>
      </c>
      <c r="L6" s="514">
        <v>0</v>
      </c>
      <c r="M6" s="516">
        <v>0</v>
      </c>
      <c r="O6" s="432" t="str">
        <f t="shared" si="2"/>
        <v/>
      </c>
      <c r="P6" s="432" t="str">
        <f t="shared" si="3"/>
        <v/>
      </c>
      <c r="Q6" s="432" t="str">
        <f t="shared" si="4"/>
        <v/>
      </c>
      <c r="R6" s="432" t="str">
        <f t="shared" si="5"/>
        <v/>
      </c>
      <c r="S6" s="432" t="str">
        <f t="shared" si="6"/>
        <v/>
      </c>
      <c r="T6" s="432" t="str">
        <f t="shared" si="7"/>
        <v/>
      </c>
      <c r="U6" s="432" t="str">
        <f t="shared" si="8"/>
        <v/>
      </c>
      <c r="V6" s="432" t="str">
        <f t="shared" si="9"/>
        <v/>
      </c>
      <c r="W6" s="432" t="str">
        <f t="shared" si="10"/>
        <v/>
      </c>
      <c r="X6" s="432" t="str">
        <f t="shared" si="11"/>
        <v/>
      </c>
      <c r="Y6" s="432" t="str">
        <f t="shared" si="12"/>
        <v/>
      </c>
    </row>
    <row r="7" spans="1:25" ht="21.95" customHeight="1" x14ac:dyDescent="0.15">
      <c r="A7" s="64" t="s">
        <v>396</v>
      </c>
      <c r="B7" s="65">
        <f t="shared" si="0"/>
        <v>5</v>
      </c>
      <c r="C7" s="515">
        <v>4</v>
      </c>
      <c r="D7" s="515">
        <v>0</v>
      </c>
      <c r="E7" s="515">
        <v>0</v>
      </c>
      <c r="F7" s="515">
        <v>0</v>
      </c>
      <c r="G7" s="515">
        <v>0</v>
      </c>
      <c r="H7" s="515">
        <v>0</v>
      </c>
      <c r="I7" s="515">
        <v>1</v>
      </c>
      <c r="J7" s="515">
        <v>0</v>
      </c>
      <c r="K7" s="514">
        <v>0</v>
      </c>
      <c r="L7" s="514">
        <v>0</v>
      </c>
      <c r="M7" s="516">
        <v>0</v>
      </c>
      <c r="O7" s="432" t="str">
        <f t="shared" si="2"/>
        <v/>
      </c>
      <c r="P7" s="432" t="str">
        <f t="shared" si="3"/>
        <v/>
      </c>
      <c r="Q7" s="432" t="str">
        <f t="shared" si="4"/>
        <v/>
      </c>
      <c r="R7" s="432" t="str">
        <f t="shared" si="5"/>
        <v/>
      </c>
      <c r="S7" s="432" t="str">
        <f t="shared" si="6"/>
        <v/>
      </c>
      <c r="T7" s="432" t="str">
        <f t="shared" si="7"/>
        <v/>
      </c>
      <c r="U7" s="432" t="str">
        <f t="shared" si="8"/>
        <v/>
      </c>
      <c r="V7" s="432" t="str">
        <f t="shared" si="9"/>
        <v/>
      </c>
      <c r="W7" s="432" t="str">
        <f t="shared" si="10"/>
        <v/>
      </c>
      <c r="X7" s="432" t="str">
        <f t="shared" si="11"/>
        <v/>
      </c>
      <c r="Y7" s="432" t="str">
        <f t="shared" si="12"/>
        <v/>
      </c>
    </row>
    <row r="8" spans="1:25" ht="21.95" customHeight="1" x14ac:dyDescent="0.15">
      <c r="A8" s="64" t="s">
        <v>397</v>
      </c>
      <c r="B8" s="65">
        <f t="shared" si="0"/>
        <v>12</v>
      </c>
      <c r="C8" s="515">
        <v>8</v>
      </c>
      <c r="D8" s="515">
        <v>3</v>
      </c>
      <c r="E8" s="515">
        <v>0</v>
      </c>
      <c r="F8" s="515">
        <v>0</v>
      </c>
      <c r="G8" s="515">
        <v>0</v>
      </c>
      <c r="H8" s="515">
        <v>0</v>
      </c>
      <c r="I8" s="515">
        <v>1</v>
      </c>
      <c r="J8" s="515">
        <v>0</v>
      </c>
      <c r="K8" s="515">
        <v>0</v>
      </c>
      <c r="L8" s="515">
        <v>0</v>
      </c>
      <c r="M8" s="54">
        <v>0</v>
      </c>
      <c r="O8" s="432" t="str">
        <f t="shared" si="2"/>
        <v/>
      </c>
      <c r="P8" s="432" t="str">
        <f t="shared" si="3"/>
        <v/>
      </c>
      <c r="Q8" s="432" t="str">
        <f t="shared" si="4"/>
        <v/>
      </c>
      <c r="R8" s="432" t="str">
        <f t="shared" si="5"/>
        <v/>
      </c>
      <c r="S8" s="432" t="str">
        <f t="shared" si="6"/>
        <v/>
      </c>
      <c r="T8" s="432" t="str">
        <f t="shared" si="7"/>
        <v/>
      </c>
      <c r="U8" s="432" t="str">
        <f t="shared" si="8"/>
        <v/>
      </c>
      <c r="V8" s="432" t="str">
        <f t="shared" si="9"/>
        <v/>
      </c>
      <c r="W8" s="432" t="str">
        <f t="shared" si="10"/>
        <v/>
      </c>
      <c r="X8" s="432" t="str">
        <f t="shared" si="11"/>
        <v/>
      </c>
      <c r="Y8" s="432" t="str">
        <f t="shared" si="12"/>
        <v/>
      </c>
    </row>
    <row r="9" spans="1:25" ht="21.95" customHeight="1" x14ac:dyDescent="0.15">
      <c r="A9" s="64" t="s">
        <v>398</v>
      </c>
      <c r="B9" s="65">
        <f t="shared" si="0"/>
        <v>5</v>
      </c>
      <c r="C9" s="515">
        <v>4</v>
      </c>
      <c r="D9" s="515">
        <v>1</v>
      </c>
      <c r="E9" s="515">
        <v>0</v>
      </c>
      <c r="F9" s="515">
        <v>0</v>
      </c>
      <c r="G9" s="515">
        <v>0</v>
      </c>
      <c r="H9" s="515">
        <v>0</v>
      </c>
      <c r="I9" s="515">
        <v>0</v>
      </c>
      <c r="J9" s="515">
        <v>0</v>
      </c>
      <c r="K9" s="515">
        <v>0</v>
      </c>
      <c r="L9" s="515">
        <v>0</v>
      </c>
      <c r="M9" s="54">
        <v>0</v>
      </c>
      <c r="O9" s="432" t="str">
        <f t="shared" si="2"/>
        <v/>
      </c>
      <c r="P9" s="432" t="str">
        <f t="shared" si="3"/>
        <v/>
      </c>
      <c r="Q9" s="432" t="str">
        <f t="shared" si="4"/>
        <v/>
      </c>
      <c r="R9" s="432" t="str">
        <f t="shared" si="5"/>
        <v/>
      </c>
      <c r="S9" s="432" t="str">
        <f t="shared" si="6"/>
        <v/>
      </c>
      <c r="T9" s="432" t="str">
        <f t="shared" si="7"/>
        <v/>
      </c>
      <c r="U9" s="432" t="str">
        <f t="shared" si="8"/>
        <v/>
      </c>
      <c r="V9" s="432" t="str">
        <f t="shared" si="9"/>
        <v/>
      </c>
      <c r="W9" s="432" t="str">
        <f t="shared" si="10"/>
        <v/>
      </c>
      <c r="X9" s="432" t="str">
        <f t="shared" si="11"/>
        <v/>
      </c>
      <c r="Y9" s="432" t="str">
        <f t="shared" si="12"/>
        <v/>
      </c>
    </row>
    <row r="10" spans="1:25" ht="21.95" customHeight="1" x14ac:dyDescent="0.15">
      <c r="A10" s="64" t="s">
        <v>399</v>
      </c>
      <c r="B10" s="65">
        <f t="shared" si="0"/>
        <v>9</v>
      </c>
      <c r="C10" s="313">
        <v>5</v>
      </c>
      <c r="D10" s="313">
        <v>4</v>
      </c>
      <c r="E10" s="313">
        <v>0</v>
      </c>
      <c r="F10" s="313">
        <v>0</v>
      </c>
      <c r="G10" s="313">
        <v>0</v>
      </c>
      <c r="H10" s="313">
        <v>0</v>
      </c>
      <c r="I10" s="313">
        <v>0</v>
      </c>
      <c r="J10" s="313">
        <v>0</v>
      </c>
      <c r="K10" s="313">
        <v>0</v>
      </c>
      <c r="L10" s="313">
        <v>0</v>
      </c>
      <c r="M10" s="54">
        <v>0</v>
      </c>
      <c r="O10" s="432" t="str">
        <f t="shared" si="2"/>
        <v/>
      </c>
      <c r="P10" s="432" t="str">
        <f t="shared" si="3"/>
        <v/>
      </c>
      <c r="Q10" s="432" t="str">
        <f t="shared" si="4"/>
        <v/>
      </c>
      <c r="R10" s="432" t="str">
        <f t="shared" si="5"/>
        <v/>
      </c>
      <c r="S10" s="432" t="str">
        <f t="shared" si="6"/>
        <v/>
      </c>
      <c r="T10" s="432" t="str">
        <f t="shared" si="7"/>
        <v/>
      </c>
      <c r="U10" s="432" t="str">
        <f t="shared" si="8"/>
        <v/>
      </c>
      <c r="V10" s="432" t="str">
        <f t="shared" si="9"/>
        <v/>
      </c>
      <c r="W10" s="432" t="str">
        <f t="shared" si="10"/>
        <v/>
      </c>
      <c r="X10" s="432" t="str">
        <f t="shared" si="11"/>
        <v/>
      </c>
      <c r="Y10" s="432" t="str">
        <f t="shared" si="12"/>
        <v/>
      </c>
    </row>
    <row r="11" spans="1:25" ht="21.95" customHeight="1" x14ac:dyDescent="0.15">
      <c r="A11" s="64" t="s">
        <v>400</v>
      </c>
      <c r="B11" s="65">
        <f t="shared" si="0"/>
        <v>2</v>
      </c>
      <c r="C11" s="515">
        <v>1</v>
      </c>
      <c r="D11" s="515">
        <v>0</v>
      </c>
      <c r="E11" s="515">
        <v>1</v>
      </c>
      <c r="F11" s="515">
        <v>0</v>
      </c>
      <c r="G11" s="515">
        <v>0</v>
      </c>
      <c r="H11" s="515">
        <v>0</v>
      </c>
      <c r="I11" s="515">
        <v>0</v>
      </c>
      <c r="J11" s="515">
        <v>0</v>
      </c>
      <c r="K11" s="515">
        <v>0</v>
      </c>
      <c r="L11" s="515">
        <v>0</v>
      </c>
      <c r="M11" s="54">
        <v>0</v>
      </c>
      <c r="O11" s="432" t="str">
        <f t="shared" si="2"/>
        <v/>
      </c>
      <c r="P11" s="432" t="str">
        <f t="shared" si="3"/>
        <v/>
      </c>
      <c r="Q11" s="432" t="str">
        <f t="shared" si="4"/>
        <v/>
      </c>
      <c r="R11" s="432" t="str">
        <f t="shared" si="5"/>
        <v/>
      </c>
      <c r="S11" s="432" t="str">
        <f t="shared" si="6"/>
        <v/>
      </c>
      <c r="T11" s="432" t="str">
        <f t="shared" si="7"/>
        <v/>
      </c>
      <c r="U11" s="432" t="str">
        <f t="shared" si="8"/>
        <v/>
      </c>
      <c r="V11" s="432" t="str">
        <f t="shared" si="9"/>
        <v/>
      </c>
      <c r="W11" s="432" t="str">
        <f t="shared" si="10"/>
        <v/>
      </c>
      <c r="X11" s="432" t="str">
        <f t="shared" si="11"/>
        <v/>
      </c>
      <c r="Y11" s="432" t="str">
        <f t="shared" si="12"/>
        <v/>
      </c>
    </row>
    <row r="12" spans="1:25" ht="21.95" customHeight="1" x14ac:dyDescent="0.15">
      <c r="A12" s="64" t="s">
        <v>401</v>
      </c>
      <c r="B12" s="65">
        <f t="shared" si="0"/>
        <v>5</v>
      </c>
      <c r="C12" s="313">
        <v>4</v>
      </c>
      <c r="D12" s="313">
        <v>0</v>
      </c>
      <c r="E12" s="313">
        <v>1</v>
      </c>
      <c r="F12" s="313">
        <v>0</v>
      </c>
      <c r="G12" s="313">
        <v>0</v>
      </c>
      <c r="H12" s="313">
        <v>0</v>
      </c>
      <c r="I12" s="313">
        <v>0</v>
      </c>
      <c r="J12" s="313">
        <v>0</v>
      </c>
      <c r="K12" s="313">
        <v>0</v>
      </c>
      <c r="L12" s="313">
        <v>0</v>
      </c>
      <c r="M12" s="54">
        <v>0</v>
      </c>
      <c r="O12" s="432" t="str">
        <f t="shared" si="2"/>
        <v/>
      </c>
      <c r="P12" s="432" t="str">
        <f t="shared" si="3"/>
        <v/>
      </c>
      <c r="Q12" s="432" t="str">
        <f t="shared" si="4"/>
        <v/>
      </c>
      <c r="R12" s="432" t="str">
        <f t="shared" si="5"/>
        <v/>
      </c>
      <c r="S12" s="432" t="str">
        <f t="shared" si="6"/>
        <v/>
      </c>
      <c r="T12" s="432" t="str">
        <f t="shared" si="7"/>
        <v/>
      </c>
      <c r="U12" s="432" t="str">
        <f t="shared" si="8"/>
        <v/>
      </c>
      <c r="V12" s="432" t="str">
        <f t="shared" si="9"/>
        <v/>
      </c>
      <c r="W12" s="432" t="str">
        <f t="shared" si="10"/>
        <v/>
      </c>
      <c r="X12" s="432" t="str">
        <f t="shared" si="11"/>
        <v/>
      </c>
      <c r="Y12" s="432" t="str">
        <f t="shared" si="12"/>
        <v/>
      </c>
    </row>
    <row r="13" spans="1:25" ht="21.95" customHeight="1" x14ac:dyDescent="0.15">
      <c r="A13" s="64" t="s">
        <v>402</v>
      </c>
      <c r="B13" s="65">
        <f t="shared" si="0"/>
        <v>11</v>
      </c>
      <c r="C13" s="515">
        <v>6</v>
      </c>
      <c r="D13" s="515">
        <v>3</v>
      </c>
      <c r="E13" s="515">
        <v>0</v>
      </c>
      <c r="F13" s="515">
        <v>1</v>
      </c>
      <c r="G13" s="515">
        <v>1</v>
      </c>
      <c r="H13" s="515">
        <v>0</v>
      </c>
      <c r="I13" s="515">
        <v>0</v>
      </c>
      <c r="J13" s="515">
        <v>0</v>
      </c>
      <c r="K13" s="515">
        <v>0</v>
      </c>
      <c r="L13" s="515">
        <v>0</v>
      </c>
      <c r="M13" s="54">
        <v>0</v>
      </c>
      <c r="O13" s="432" t="str">
        <f t="shared" si="2"/>
        <v/>
      </c>
      <c r="P13" s="432" t="str">
        <f t="shared" si="3"/>
        <v/>
      </c>
      <c r="Q13" s="432" t="str">
        <f t="shared" si="4"/>
        <v/>
      </c>
      <c r="R13" s="432" t="str">
        <f t="shared" si="5"/>
        <v/>
      </c>
      <c r="S13" s="432" t="str">
        <f t="shared" si="6"/>
        <v/>
      </c>
      <c r="T13" s="432" t="str">
        <f t="shared" si="7"/>
        <v/>
      </c>
      <c r="U13" s="432" t="str">
        <f t="shared" si="8"/>
        <v/>
      </c>
      <c r="V13" s="432" t="str">
        <f t="shared" si="9"/>
        <v/>
      </c>
      <c r="W13" s="432" t="str">
        <f t="shared" si="10"/>
        <v/>
      </c>
      <c r="X13" s="432" t="str">
        <f t="shared" si="11"/>
        <v/>
      </c>
      <c r="Y13" s="432" t="str">
        <f t="shared" si="12"/>
        <v/>
      </c>
    </row>
    <row r="14" spans="1:25" ht="21.95" customHeight="1" x14ac:dyDescent="0.15">
      <c r="A14" s="64" t="s">
        <v>403</v>
      </c>
      <c r="B14" s="65">
        <f t="shared" si="0"/>
        <v>4</v>
      </c>
      <c r="C14" s="313">
        <v>3</v>
      </c>
      <c r="D14" s="313">
        <v>0</v>
      </c>
      <c r="E14" s="313">
        <v>0</v>
      </c>
      <c r="F14" s="313">
        <v>0</v>
      </c>
      <c r="G14" s="313">
        <v>0</v>
      </c>
      <c r="H14" s="313">
        <v>1</v>
      </c>
      <c r="I14" s="313">
        <v>0</v>
      </c>
      <c r="J14" s="313">
        <v>0</v>
      </c>
      <c r="K14" s="313">
        <v>0</v>
      </c>
      <c r="L14" s="313">
        <v>0</v>
      </c>
      <c r="M14" s="54">
        <v>0</v>
      </c>
      <c r="O14" s="432" t="str">
        <f t="shared" si="2"/>
        <v/>
      </c>
      <c r="P14" s="432" t="str">
        <f t="shared" si="3"/>
        <v/>
      </c>
      <c r="Q14" s="432" t="str">
        <f t="shared" si="4"/>
        <v/>
      </c>
      <c r="R14" s="432" t="str">
        <f t="shared" si="5"/>
        <v/>
      </c>
      <c r="S14" s="432" t="str">
        <f t="shared" si="6"/>
        <v/>
      </c>
      <c r="T14" s="432" t="str">
        <f t="shared" si="7"/>
        <v/>
      </c>
      <c r="U14" s="432" t="str">
        <f t="shared" si="8"/>
        <v/>
      </c>
      <c r="V14" s="432" t="str">
        <f t="shared" si="9"/>
        <v/>
      </c>
      <c r="W14" s="432" t="str">
        <f t="shared" si="10"/>
        <v/>
      </c>
      <c r="X14" s="432" t="str">
        <f t="shared" si="11"/>
        <v/>
      </c>
      <c r="Y14" s="432" t="str">
        <f t="shared" si="12"/>
        <v/>
      </c>
    </row>
    <row r="15" spans="1:25" ht="21.95" customHeight="1" x14ac:dyDescent="0.15">
      <c r="A15" s="64" t="s">
        <v>404</v>
      </c>
      <c r="B15" s="65">
        <f t="shared" si="0"/>
        <v>6</v>
      </c>
      <c r="C15" s="313">
        <v>4</v>
      </c>
      <c r="D15" s="313">
        <v>1</v>
      </c>
      <c r="E15" s="313">
        <v>0</v>
      </c>
      <c r="F15" s="313">
        <v>1</v>
      </c>
      <c r="G15" s="313">
        <v>0</v>
      </c>
      <c r="H15" s="313">
        <v>0</v>
      </c>
      <c r="I15" s="313">
        <v>0</v>
      </c>
      <c r="J15" s="313">
        <v>0</v>
      </c>
      <c r="K15" s="313">
        <v>0</v>
      </c>
      <c r="L15" s="313">
        <v>0</v>
      </c>
      <c r="M15" s="54">
        <v>0</v>
      </c>
      <c r="O15" s="432" t="str">
        <f t="shared" si="2"/>
        <v/>
      </c>
      <c r="P15" s="432" t="str">
        <f t="shared" si="3"/>
        <v/>
      </c>
      <c r="Q15" s="432" t="str">
        <f t="shared" si="4"/>
        <v/>
      </c>
      <c r="R15" s="432" t="str">
        <f t="shared" si="5"/>
        <v/>
      </c>
      <c r="S15" s="432" t="str">
        <f t="shared" si="6"/>
        <v/>
      </c>
      <c r="T15" s="432" t="str">
        <f t="shared" si="7"/>
        <v/>
      </c>
      <c r="U15" s="432" t="str">
        <f t="shared" si="8"/>
        <v/>
      </c>
      <c r="V15" s="432" t="str">
        <f t="shared" si="9"/>
        <v/>
      </c>
      <c r="W15" s="432" t="str">
        <f t="shared" si="10"/>
        <v/>
      </c>
      <c r="X15" s="432" t="str">
        <f t="shared" si="11"/>
        <v/>
      </c>
      <c r="Y15" s="432" t="str">
        <f t="shared" si="12"/>
        <v/>
      </c>
    </row>
    <row r="16" spans="1:25" ht="21.95" customHeight="1" x14ac:dyDescent="0.15">
      <c r="A16" s="64" t="s">
        <v>405</v>
      </c>
      <c r="B16" s="65">
        <f t="shared" si="0"/>
        <v>7</v>
      </c>
      <c r="C16" s="515">
        <v>3</v>
      </c>
      <c r="D16" s="515">
        <v>1</v>
      </c>
      <c r="E16" s="515">
        <v>0</v>
      </c>
      <c r="F16" s="515">
        <v>0</v>
      </c>
      <c r="G16" s="515">
        <v>1</v>
      </c>
      <c r="H16" s="515">
        <v>0</v>
      </c>
      <c r="I16" s="515">
        <v>1</v>
      </c>
      <c r="J16" s="515">
        <v>1</v>
      </c>
      <c r="K16" s="515">
        <v>0</v>
      </c>
      <c r="L16" s="515">
        <v>0</v>
      </c>
      <c r="M16" s="54">
        <v>0</v>
      </c>
      <c r="O16" s="432" t="str">
        <f t="shared" si="2"/>
        <v/>
      </c>
      <c r="P16" s="432" t="str">
        <f t="shared" si="3"/>
        <v/>
      </c>
      <c r="Q16" s="432" t="str">
        <f t="shared" si="4"/>
        <v/>
      </c>
      <c r="R16" s="432" t="str">
        <f t="shared" si="5"/>
        <v/>
      </c>
      <c r="S16" s="432" t="str">
        <f t="shared" si="6"/>
        <v/>
      </c>
      <c r="T16" s="432" t="str">
        <f t="shared" si="7"/>
        <v/>
      </c>
      <c r="U16" s="432" t="str">
        <f t="shared" si="8"/>
        <v/>
      </c>
      <c r="V16" s="432" t="str">
        <f t="shared" si="9"/>
        <v/>
      </c>
      <c r="W16" s="432" t="str">
        <f t="shared" si="10"/>
        <v/>
      </c>
      <c r="X16" s="432" t="str">
        <f t="shared" si="11"/>
        <v/>
      </c>
      <c r="Y16" s="432" t="str">
        <f t="shared" si="12"/>
        <v/>
      </c>
    </row>
    <row r="17" spans="1:25" ht="21.95" customHeight="1" x14ac:dyDescent="0.15">
      <c r="A17" s="64"/>
      <c r="B17" s="65">
        <f t="shared" si="0"/>
        <v>0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54"/>
      <c r="O17" s="432" t="str">
        <f t="shared" si="2"/>
        <v/>
      </c>
      <c r="P17" s="432" t="str">
        <f t="shared" si="3"/>
        <v/>
      </c>
      <c r="Q17" s="432" t="str">
        <f t="shared" si="4"/>
        <v/>
      </c>
      <c r="R17" s="432" t="str">
        <f t="shared" si="5"/>
        <v/>
      </c>
      <c r="S17" s="432" t="str">
        <f t="shared" si="6"/>
        <v/>
      </c>
      <c r="T17" s="432" t="str">
        <f t="shared" si="7"/>
        <v/>
      </c>
      <c r="U17" s="432" t="str">
        <f t="shared" si="8"/>
        <v/>
      </c>
      <c r="V17" s="432" t="str">
        <f t="shared" si="9"/>
        <v/>
      </c>
      <c r="W17" s="432" t="str">
        <f t="shared" si="10"/>
        <v/>
      </c>
      <c r="X17" s="432" t="str">
        <f t="shared" si="11"/>
        <v/>
      </c>
      <c r="Y17" s="432" t="str">
        <f t="shared" si="12"/>
        <v/>
      </c>
    </row>
    <row r="18" spans="1:25" ht="21.95" customHeight="1" x14ac:dyDescent="0.15">
      <c r="A18" s="64"/>
      <c r="B18" s="65">
        <f t="shared" si="0"/>
        <v>0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54"/>
      <c r="O18" s="432" t="str">
        <f t="shared" si="2"/>
        <v/>
      </c>
      <c r="P18" s="432" t="str">
        <f t="shared" si="3"/>
        <v/>
      </c>
      <c r="Q18" s="432" t="str">
        <f t="shared" si="4"/>
        <v/>
      </c>
      <c r="R18" s="432" t="str">
        <f t="shared" si="5"/>
        <v/>
      </c>
      <c r="S18" s="432" t="str">
        <f t="shared" si="6"/>
        <v/>
      </c>
      <c r="T18" s="432" t="str">
        <f t="shared" si="7"/>
        <v/>
      </c>
      <c r="U18" s="432" t="str">
        <f t="shared" si="8"/>
        <v/>
      </c>
      <c r="V18" s="432" t="str">
        <f t="shared" si="9"/>
        <v/>
      </c>
      <c r="W18" s="432" t="str">
        <f t="shared" si="10"/>
        <v/>
      </c>
      <c r="X18" s="432" t="str">
        <f t="shared" si="11"/>
        <v/>
      </c>
      <c r="Y18" s="432" t="str">
        <f t="shared" si="12"/>
        <v/>
      </c>
    </row>
    <row r="19" spans="1:25" ht="21.95" customHeight="1" x14ac:dyDescent="0.15">
      <c r="A19" s="64"/>
      <c r="B19" s="65">
        <f t="shared" si="0"/>
        <v>0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54"/>
      <c r="O19" s="432" t="str">
        <f t="shared" si="2"/>
        <v/>
      </c>
      <c r="P19" s="432" t="str">
        <f t="shared" si="3"/>
        <v/>
      </c>
      <c r="Q19" s="432" t="str">
        <f t="shared" si="4"/>
        <v/>
      </c>
      <c r="R19" s="432" t="str">
        <f t="shared" si="5"/>
        <v/>
      </c>
      <c r="S19" s="432" t="str">
        <f t="shared" si="6"/>
        <v/>
      </c>
      <c r="T19" s="432" t="str">
        <f t="shared" si="7"/>
        <v/>
      </c>
      <c r="U19" s="432" t="str">
        <f t="shared" si="8"/>
        <v/>
      </c>
      <c r="V19" s="432" t="str">
        <f t="shared" si="9"/>
        <v/>
      </c>
      <c r="W19" s="432" t="str">
        <f t="shared" si="10"/>
        <v/>
      </c>
      <c r="X19" s="432" t="str">
        <f t="shared" si="11"/>
        <v/>
      </c>
      <c r="Y19" s="432" t="str">
        <f t="shared" si="12"/>
        <v/>
      </c>
    </row>
    <row r="20" spans="1:25" ht="21.95" customHeight="1" x14ac:dyDescent="0.15">
      <c r="A20" s="64"/>
      <c r="B20" s="65">
        <f t="shared" ref="B20:B35" si="13">SUM(C20:M20)</f>
        <v>0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54"/>
      <c r="O20" s="432" t="str">
        <f t="shared" si="2"/>
        <v/>
      </c>
      <c r="P20" s="432" t="str">
        <f t="shared" si="3"/>
        <v/>
      </c>
      <c r="Q20" s="432" t="str">
        <f t="shared" si="4"/>
        <v/>
      </c>
      <c r="R20" s="432" t="str">
        <f t="shared" si="5"/>
        <v/>
      </c>
      <c r="S20" s="432" t="str">
        <f t="shared" si="6"/>
        <v/>
      </c>
      <c r="T20" s="432" t="str">
        <f t="shared" si="7"/>
        <v/>
      </c>
      <c r="U20" s="432" t="str">
        <f t="shared" si="8"/>
        <v/>
      </c>
      <c r="V20" s="432" t="str">
        <f t="shared" si="9"/>
        <v/>
      </c>
      <c r="W20" s="432" t="str">
        <f t="shared" si="10"/>
        <v/>
      </c>
      <c r="X20" s="432" t="str">
        <f t="shared" si="11"/>
        <v/>
      </c>
      <c r="Y20" s="432" t="str">
        <f t="shared" si="12"/>
        <v/>
      </c>
    </row>
    <row r="21" spans="1:25" ht="21.95" customHeight="1" x14ac:dyDescent="0.15">
      <c r="A21" s="64"/>
      <c r="B21" s="65">
        <f t="shared" si="13"/>
        <v>0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54"/>
      <c r="O21" s="432" t="str">
        <f t="shared" si="2"/>
        <v/>
      </c>
      <c r="P21" s="432" t="str">
        <f t="shared" si="3"/>
        <v/>
      </c>
      <c r="Q21" s="432" t="str">
        <f t="shared" si="4"/>
        <v/>
      </c>
      <c r="R21" s="432" t="str">
        <f t="shared" si="5"/>
        <v/>
      </c>
      <c r="S21" s="432" t="str">
        <f t="shared" si="6"/>
        <v/>
      </c>
      <c r="T21" s="432" t="str">
        <f t="shared" si="7"/>
        <v/>
      </c>
      <c r="U21" s="432" t="str">
        <f t="shared" si="8"/>
        <v/>
      </c>
      <c r="V21" s="432" t="str">
        <f t="shared" si="9"/>
        <v/>
      </c>
      <c r="W21" s="432" t="str">
        <f t="shared" si="10"/>
        <v/>
      </c>
      <c r="X21" s="432" t="str">
        <f t="shared" si="11"/>
        <v/>
      </c>
      <c r="Y21" s="432" t="str">
        <f t="shared" si="12"/>
        <v/>
      </c>
    </row>
    <row r="22" spans="1:25" ht="21.95" customHeight="1" x14ac:dyDescent="0.15">
      <c r="A22" s="64"/>
      <c r="B22" s="65">
        <f t="shared" si="13"/>
        <v>0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54"/>
      <c r="O22" s="432" t="str">
        <f t="shared" si="2"/>
        <v/>
      </c>
      <c r="P22" s="432" t="str">
        <f t="shared" si="3"/>
        <v/>
      </c>
      <c r="Q22" s="432" t="str">
        <f t="shared" si="4"/>
        <v/>
      </c>
      <c r="R22" s="432" t="str">
        <f t="shared" si="5"/>
        <v/>
      </c>
      <c r="S22" s="432" t="str">
        <f t="shared" si="6"/>
        <v/>
      </c>
      <c r="T22" s="432" t="str">
        <f t="shared" si="7"/>
        <v/>
      </c>
      <c r="U22" s="432" t="str">
        <f t="shared" si="8"/>
        <v/>
      </c>
      <c r="V22" s="432" t="str">
        <f t="shared" si="9"/>
        <v/>
      </c>
      <c r="W22" s="432" t="str">
        <f t="shared" si="10"/>
        <v/>
      </c>
      <c r="X22" s="432" t="str">
        <f t="shared" si="11"/>
        <v/>
      </c>
      <c r="Y22" s="432" t="str">
        <f t="shared" si="12"/>
        <v/>
      </c>
    </row>
    <row r="23" spans="1:25" ht="21.95" customHeight="1" x14ac:dyDescent="0.15">
      <c r="A23" s="64"/>
      <c r="B23" s="65">
        <f t="shared" si="13"/>
        <v>0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54"/>
      <c r="O23" s="432" t="str">
        <f t="shared" si="2"/>
        <v/>
      </c>
      <c r="P23" s="432" t="str">
        <f t="shared" si="3"/>
        <v/>
      </c>
      <c r="Q23" s="432" t="str">
        <f t="shared" si="4"/>
        <v/>
      </c>
      <c r="R23" s="432" t="str">
        <f t="shared" si="5"/>
        <v/>
      </c>
      <c r="S23" s="432" t="str">
        <f t="shared" si="6"/>
        <v/>
      </c>
      <c r="T23" s="432" t="str">
        <f t="shared" si="7"/>
        <v/>
      </c>
      <c r="U23" s="432" t="str">
        <f t="shared" si="8"/>
        <v/>
      </c>
      <c r="V23" s="432" t="str">
        <f t="shared" si="9"/>
        <v/>
      </c>
      <c r="W23" s="432" t="str">
        <f t="shared" si="10"/>
        <v/>
      </c>
      <c r="X23" s="432" t="str">
        <f t="shared" si="11"/>
        <v/>
      </c>
      <c r="Y23" s="432" t="str">
        <f t="shared" si="12"/>
        <v/>
      </c>
    </row>
    <row r="24" spans="1:25" ht="21.95" customHeight="1" x14ac:dyDescent="0.15">
      <c r="A24" s="64"/>
      <c r="B24" s="65">
        <f t="shared" si="13"/>
        <v>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54"/>
      <c r="O24" s="432" t="str">
        <f t="shared" si="2"/>
        <v/>
      </c>
      <c r="P24" s="432" t="str">
        <f t="shared" si="3"/>
        <v/>
      </c>
      <c r="Q24" s="432" t="str">
        <f t="shared" si="4"/>
        <v/>
      </c>
      <c r="R24" s="432" t="str">
        <f t="shared" si="5"/>
        <v/>
      </c>
      <c r="S24" s="432" t="str">
        <f t="shared" si="6"/>
        <v/>
      </c>
      <c r="T24" s="432" t="str">
        <f t="shared" si="7"/>
        <v/>
      </c>
      <c r="U24" s="432" t="str">
        <f t="shared" si="8"/>
        <v/>
      </c>
      <c r="V24" s="432" t="str">
        <f t="shared" si="9"/>
        <v/>
      </c>
      <c r="W24" s="432" t="str">
        <f t="shared" si="10"/>
        <v/>
      </c>
      <c r="X24" s="432" t="str">
        <f t="shared" si="11"/>
        <v/>
      </c>
      <c r="Y24" s="432" t="str">
        <f t="shared" si="12"/>
        <v/>
      </c>
    </row>
    <row r="25" spans="1:25" ht="21.95" customHeight="1" x14ac:dyDescent="0.15">
      <c r="A25" s="64"/>
      <c r="B25" s="65">
        <f t="shared" si="13"/>
        <v>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54"/>
      <c r="O25" s="432" t="str">
        <f t="shared" si="2"/>
        <v/>
      </c>
      <c r="P25" s="432" t="str">
        <f t="shared" si="3"/>
        <v/>
      </c>
      <c r="Q25" s="432" t="str">
        <f t="shared" si="4"/>
        <v/>
      </c>
      <c r="R25" s="432" t="str">
        <f t="shared" si="5"/>
        <v/>
      </c>
      <c r="S25" s="432" t="str">
        <f t="shared" si="6"/>
        <v/>
      </c>
      <c r="T25" s="432" t="str">
        <f t="shared" si="7"/>
        <v/>
      </c>
      <c r="U25" s="432" t="str">
        <f t="shared" si="8"/>
        <v/>
      </c>
      <c r="V25" s="432" t="str">
        <f t="shared" si="9"/>
        <v/>
      </c>
      <c r="W25" s="432" t="str">
        <f t="shared" si="10"/>
        <v/>
      </c>
      <c r="X25" s="432" t="str">
        <f t="shared" si="11"/>
        <v/>
      </c>
      <c r="Y25" s="432" t="str">
        <f t="shared" si="12"/>
        <v/>
      </c>
    </row>
    <row r="26" spans="1:25" ht="21.95" customHeight="1" x14ac:dyDescent="0.15">
      <c r="A26" s="64"/>
      <c r="B26" s="65">
        <f t="shared" si="13"/>
        <v>0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54"/>
      <c r="O26" s="432" t="str">
        <f t="shared" si="2"/>
        <v/>
      </c>
      <c r="P26" s="432" t="str">
        <f t="shared" si="3"/>
        <v/>
      </c>
      <c r="Q26" s="432" t="str">
        <f t="shared" si="4"/>
        <v/>
      </c>
      <c r="R26" s="432" t="str">
        <f t="shared" si="5"/>
        <v/>
      </c>
      <c r="S26" s="432" t="str">
        <f t="shared" si="6"/>
        <v/>
      </c>
      <c r="T26" s="432" t="str">
        <f t="shared" si="7"/>
        <v/>
      </c>
      <c r="U26" s="432" t="str">
        <f t="shared" si="8"/>
        <v/>
      </c>
      <c r="V26" s="432" t="str">
        <f t="shared" si="9"/>
        <v/>
      </c>
      <c r="W26" s="432" t="str">
        <f t="shared" si="10"/>
        <v/>
      </c>
      <c r="X26" s="432" t="str">
        <f t="shared" si="11"/>
        <v/>
      </c>
      <c r="Y26" s="432" t="str">
        <f t="shared" si="12"/>
        <v/>
      </c>
    </row>
    <row r="27" spans="1:25" ht="21.95" customHeight="1" x14ac:dyDescent="0.15">
      <c r="A27" s="64"/>
      <c r="B27" s="65">
        <f t="shared" si="13"/>
        <v>0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54"/>
      <c r="O27" s="432" t="str">
        <f t="shared" si="2"/>
        <v/>
      </c>
      <c r="P27" s="432" t="str">
        <f t="shared" si="3"/>
        <v/>
      </c>
      <c r="Q27" s="432" t="str">
        <f t="shared" si="4"/>
        <v/>
      </c>
      <c r="R27" s="432" t="str">
        <f t="shared" si="5"/>
        <v/>
      </c>
      <c r="S27" s="432" t="str">
        <f t="shared" si="6"/>
        <v/>
      </c>
      <c r="T27" s="432" t="str">
        <f t="shared" si="7"/>
        <v/>
      </c>
      <c r="U27" s="432" t="str">
        <f t="shared" si="8"/>
        <v/>
      </c>
      <c r="V27" s="432" t="str">
        <f t="shared" si="9"/>
        <v/>
      </c>
      <c r="W27" s="432" t="str">
        <f t="shared" si="10"/>
        <v/>
      </c>
      <c r="X27" s="432" t="str">
        <f t="shared" si="11"/>
        <v/>
      </c>
      <c r="Y27" s="432" t="str">
        <f t="shared" si="12"/>
        <v/>
      </c>
    </row>
    <row r="28" spans="1:25" ht="21.95" customHeight="1" x14ac:dyDescent="0.15">
      <c r="A28" s="64"/>
      <c r="B28" s="65">
        <f t="shared" si="13"/>
        <v>0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54"/>
      <c r="O28" s="432" t="str">
        <f t="shared" si="2"/>
        <v/>
      </c>
      <c r="P28" s="432" t="str">
        <f t="shared" si="3"/>
        <v/>
      </c>
      <c r="Q28" s="432" t="str">
        <f t="shared" si="4"/>
        <v/>
      </c>
      <c r="R28" s="432" t="str">
        <f t="shared" si="5"/>
        <v/>
      </c>
      <c r="S28" s="432" t="str">
        <f t="shared" si="6"/>
        <v/>
      </c>
      <c r="T28" s="432" t="str">
        <f t="shared" si="7"/>
        <v/>
      </c>
      <c r="U28" s="432" t="str">
        <f t="shared" si="8"/>
        <v/>
      </c>
      <c r="V28" s="432" t="str">
        <f t="shared" si="9"/>
        <v/>
      </c>
      <c r="W28" s="432" t="str">
        <f t="shared" si="10"/>
        <v/>
      </c>
      <c r="X28" s="432" t="str">
        <f t="shared" si="11"/>
        <v/>
      </c>
      <c r="Y28" s="432" t="str">
        <f t="shared" si="12"/>
        <v/>
      </c>
    </row>
    <row r="29" spans="1:25" ht="21.95" customHeight="1" x14ac:dyDescent="0.15">
      <c r="A29" s="64"/>
      <c r="B29" s="65">
        <f t="shared" si="13"/>
        <v>0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54"/>
      <c r="O29" s="432" t="str">
        <f t="shared" si="2"/>
        <v/>
      </c>
      <c r="P29" s="432" t="str">
        <f t="shared" si="3"/>
        <v/>
      </c>
      <c r="Q29" s="432" t="str">
        <f t="shared" si="4"/>
        <v/>
      </c>
      <c r="R29" s="432" t="str">
        <f t="shared" si="5"/>
        <v/>
      </c>
      <c r="S29" s="432" t="str">
        <f t="shared" si="6"/>
        <v/>
      </c>
      <c r="T29" s="432" t="str">
        <f t="shared" si="7"/>
        <v/>
      </c>
      <c r="U29" s="432" t="str">
        <f t="shared" si="8"/>
        <v/>
      </c>
      <c r="V29" s="432" t="str">
        <f t="shared" si="9"/>
        <v/>
      </c>
      <c r="W29" s="432" t="str">
        <f t="shared" si="10"/>
        <v/>
      </c>
      <c r="X29" s="432" t="str">
        <f t="shared" si="11"/>
        <v/>
      </c>
      <c r="Y29" s="432" t="str">
        <f t="shared" si="12"/>
        <v/>
      </c>
    </row>
    <row r="30" spans="1:25" ht="21.95" customHeight="1" x14ac:dyDescent="0.15">
      <c r="A30" s="64"/>
      <c r="B30" s="65">
        <f t="shared" si="13"/>
        <v>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54"/>
      <c r="O30" s="432" t="str">
        <f t="shared" si="2"/>
        <v/>
      </c>
      <c r="P30" s="432" t="str">
        <f t="shared" si="3"/>
        <v/>
      </c>
      <c r="Q30" s="432" t="str">
        <f t="shared" si="4"/>
        <v/>
      </c>
      <c r="R30" s="432" t="str">
        <f t="shared" si="5"/>
        <v/>
      </c>
      <c r="S30" s="432" t="str">
        <f t="shared" si="6"/>
        <v/>
      </c>
      <c r="T30" s="432" t="str">
        <f t="shared" si="7"/>
        <v/>
      </c>
      <c r="U30" s="432" t="str">
        <f t="shared" si="8"/>
        <v/>
      </c>
      <c r="V30" s="432" t="str">
        <f t="shared" si="9"/>
        <v/>
      </c>
      <c r="W30" s="432" t="str">
        <f t="shared" si="10"/>
        <v/>
      </c>
      <c r="X30" s="432" t="str">
        <f t="shared" si="11"/>
        <v/>
      </c>
      <c r="Y30" s="432" t="str">
        <f t="shared" si="12"/>
        <v/>
      </c>
    </row>
    <row r="31" spans="1:25" ht="21.95" customHeight="1" x14ac:dyDescent="0.15">
      <c r="A31" s="64"/>
      <c r="B31" s="65">
        <f t="shared" si="13"/>
        <v>0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54"/>
      <c r="O31" s="432" t="str">
        <f t="shared" si="2"/>
        <v/>
      </c>
      <c r="P31" s="432" t="str">
        <f t="shared" si="3"/>
        <v/>
      </c>
      <c r="Q31" s="432" t="str">
        <f t="shared" si="4"/>
        <v/>
      </c>
      <c r="R31" s="432" t="str">
        <f t="shared" si="5"/>
        <v/>
      </c>
      <c r="S31" s="432" t="str">
        <f t="shared" si="6"/>
        <v/>
      </c>
      <c r="T31" s="432" t="str">
        <f t="shared" si="7"/>
        <v/>
      </c>
      <c r="U31" s="432" t="str">
        <f t="shared" si="8"/>
        <v/>
      </c>
      <c r="V31" s="432" t="str">
        <f t="shared" si="9"/>
        <v/>
      </c>
      <c r="W31" s="432" t="str">
        <f t="shared" si="10"/>
        <v/>
      </c>
      <c r="X31" s="432" t="str">
        <f t="shared" si="11"/>
        <v/>
      </c>
      <c r="Y31" s="432" t="str">
        <f t="shared" si="12"/>
        <v/>
      </c>
    </row>
    <row r="32" spans="1:25" ht="21.95" customHeight="1" x14ac:dyDescent="0.15">
      <c r="A32" s="64"/>
      <c r="B32" s="65">
        <f t="shared" si="13"/>
        <v>0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54"/>
      <c r="O32" s="432" t="str">
        <f t="shared" si="2"/>
        <v/>
      </c>
      <c r="P32" s="432" t="str">
        <f t="shared" si="3"/>
        <v/>
      </c>
      <c r="Q32" s="432" t="str">
        <f t="shared" si="4"/>
        <v/>
      </c>
      <c r="R32" s="432" t="str">
        <f t="shared" si="5"/>
        <v/>
      </c>
      <c r="S32" s="432" t="str">
        <f t="shared" si="6"/>
        <v/>
      </c>
      <c r="T32" s="432" t="str">
        <f t="shared" si="7"/>
        <v/>
      </c>
      <c r="U32" s="432" t="str">
        <f t="shared" si="8"/>
        <v/>
      </c>
      <c r="V32" s="432" t="str">
        <f t="shared" si="9"/>
        <v/>
      </c>
      <c r="W32" s="432" t="str">
        <f t="shared" si="10"/>
        <v/>
      </c>
      <c r="X32" s="432" t="str">
        <f t="shared" si="11"/>
        <v/>
      </c>
      <c r="Y32" s="432" t="str">
        <f t="shared" si="12"/>
        <v/>
      </c>
    </row>
    <row r="33" spans="1:25" ht="21.95" customHeight="1" x14ac:dyDescent="0.15">
      <c r="A33" s="64"/>
      <c r="B33" s="65">
        <f t="shared" si="13"/>
        <v>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54"/>
      <c r="O33" s="432" t="str">
        <f t="shared" si="2"/>
        <v/>
      </c>
      <c r="P33" s="432" t="str">
        <f t="shared" si="3"/>
        <v/>
      </c>
      <c r="Q33" s="432" t="str">
        <f t="shared" si="4"/>
        <v/>
      </c>
      <c r="R33" s="432" t="str">
        <f t="shared" si="5"/>
        <v/>
      </c>
      <c r="S33" s="432" t="str">
        <f t="shared" si="6"/>
        <v/>
      </c>
      <c r="T33" s="432" t="str">
        <f t="shared" si="7"/>
        <v/>
      </c>
      <c r="U33" s="432" t="str">
        <f t="shared" si="8"/>
        <v/>
      </c>
      <c r="V33" s="432" t="str">
        <f t="shared" si="9"/>
        <v/>
      </c>
      <c r="W33" s="432" t="str">
        <f t="shared" si="10"/>
        <v/>
      </c>
      <c r="X33" s="432" t="str">
        <f t="shared" si="11"/>
        <v/>
      </c>
      <c r="Y33" s="432" t="str">
        <f t="shared" si="12"/>
        <v/>
      </c>
    </row>
    <row r="34" spans="1:25" ht="21.95" customHeight="1" x14ac:dyDescent="0.15">
      <c r="A34" s="64"/>
      <c r="B34" s="65">
        <f t="shared" si="13"/>
        <v>0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54"/>
      <c r="O34" s="432" t="str">
        <f t="shared" si="2"/>
        <v/>
      </c>
      <c r="P34" s="432" t="str">
        <f t="shared" si="3"/>
        <v/>
      </c>
      <c r="Q34" s="432" t="str">
        <f t="shared" si="4"/>
        <v/>
      </c>
      <c r="R34" s="432" t="str">
        <f t="shared" si="5"/>
        <v/>
      </c>
      <c r="S34" s="432" t="str">
        <f t="shared" si="6"/>
        <v/>
      </c>
      <c r="T34" s="432" t="str">
        <f t="shared" si="7"/>
        <v/>
      </c>
      <c r="U34" s="432" t="str">
        <f t="shared" si="8"/>
        <v/>
      </c>
      <c r="V34" s="432" t="str">
        <f t="shared" si="9"/>
        <v/>
      </c>
      <c r="W34" s="432" t="str">
        <f t="shared" si="10"/>
        <v/>
      </c>
      <c r="X34" s="432" t="str">
        <f t="shared" si="11"/>
        <v/>
      </c>
      <c r="Y34" s="432" t="str">
        <f t="shared" si="12"/>
        <v/>
      </c>
    </row>
    <row r="35" spans="1:25" ht="21.95" customHeight="1" thickBot="1" x14ac:dyDescent="0.2">
      <c r="A35" s="66"/>
      <c r="B35" s="172">
        <f t="shared" si="13"/>
        <v>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51"/>
      <c r="O35" s="432" t="str">
        <f t="shared" si="2"/>
        <v/>
      </c>
      <c r="P35" s="432" t="str">
        <f t="shared" si="3"/>
        <v/>
      </c>
      <c r="Q35" s="432" t="str">
        <f t="shared" si="4"/>
        <v/>
      </c>
      <c r="R35" s="432" t="str">
        <f t="shared" si="5"/>
        <v/>
      </c>
      <c r="S35" s="432" t="str">
        <f t="shared" si="6"/>
        <v/>
      </c>
      <c r="T35" s="432" t="str">
        <f t="shared" si="7"/>
        <v/>
      </c>
      <c r="U35" s="432" t="str">
        <f t="shared" si="8"/>
        <v/>
      </c>
      <c r="V35" s="432" t="str">
        <f t="shared" si="9"/>
        <v/>
      </c>
      <c r="W35" s="432" t="str">
        <f t="shared" si="10"/>
        <v/>
      </c>
      <c r="X35" s="432" t="str">
        <f t="shared" si="11"/>
        <v/>
      </c>
      <c r="Y35" s="432" t="str">
        <f t="shared" si="12"/>
        <v/>
      </c>
    </row>
    <row r="36" spans="1:25" ht="21.95" customHeight="1" x14ac:dyDescent="0.15">
      <c r="A36" s="547"/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</row>
    <row r="37" spans="1:25" ht="21.95" customHeight="1" thickBot="1" x14ac:dyDescent="0.2">
      <c r="A37" s="541" t="s">
        <v>26</v>
      </c>
      <c r="B37" s="541"/>
      <c r="C37" s="541"/>
      <c r="D37" s="541"/>
      <c r="L37" s="542" t="s">
        <v>136</v>
      </c>
      <c r="M37" s="542"/>
      <c r="O37" s="433" t="s">
        <v>353</v>
      </c>
      <c r="P37" s="432"/>
      <c r="Q37" s="432"/>
      <c r="R37" s="432"/>
      <c r="S37" s="432"/>
      <c r="T37" s="432"/>
      <c r="U37" s="432"/>
      <c r="V37" s="432"/>
      <c r="W37" s="432"/>
      <c r="X37" s="432"/>
      <c r="Y37" s="432"/>
    </row>
    <row r="38" spans="1:25" ht="33" customHeight="1" thickBot="1" x14ac:dyDescent="0.2">
      <c r="A38" s="57" t="s">
        <v>224</v>
      </c>
      <c r="B38" s="58" t="s">
        <v>242</v>
      </c>
      <c r="C38" s="59" t="s">
        <v>196</v>
      </c>
      <c r="D38" s="58" t="s">
        <v>78</v>
      </c>
      <c r="E38" s="58" t="s">
        <v>98</v>
      </c>
      <c r="F38" s="58" t="s">
        <v>102</v>
      </c>
      <c r="G38" s="58" t="s">
        <v>84</v>
      </c>
      <c r="H38" s="58" t="s">
        <v>83</v>
      </c>
      <c r="I38" s="58" t="s">
        <v>86</v>
      </c>
      <c r="J38" s="58" t="s">
        <v>99</v>
      </c>
      <c r="K38" s="58" t="s">
        <v>100</v>
      </c>
      <c r="L38" s="58" t="s">
        <v>101</v>
      </c>
      <c r="M38" s="60" t="s">
        <v>103</v>
      </c>
      <c r="O38" s="432" t="s">
        <v>196</v>
      </c>
      <c r="P38" s="432" t="s">
        <v>78</v>
      </c>
      <c r="Q38" s="432" t="s">
        <v>98</v>
      </c>
      <c r="R38" s="432" t="s">
        <v>102</v>
      </c>
      <c r="S38" s="432" t="s">
        <v>84</v>
      </c>
      <c r="T38" s="432" t="s">
        <v>83</v>
      </c>
      <c r="U38" s="432" t="s">
        <v>86</v>
      </c>
      <c r="V38" s="432" t="s">
        <v>99</v>
      </c>
      <c r="W38" s="432" t="s">
        <v>100</v>
      </c>
      <c r="X38" s="432" t="s">
        <v>101</v>
      </c>
      <c r="Y38" s="432" t="s">
        <v>103</v>
      </c>
    </row>
    <row r="39" spans="1:25" ht="21.95" customHeight="1" thickTop="1" x14ac:dyDescent="0.15">
      <c r="A39" s="61" t="s">
        <v>243</v>
      </c>
      <c r="B39" s="62">
        <f t="shared" ref="B39:B53" si="14">SUM(C39:M39)</f>
        <v>1203</v>
      </c>
      <c r="C39" s="62">
        <f t="shared" ref="C39:M39" si="15">SUM(C40:C69)</f>
        <v>132</v>
      </c>
      <c r="D39" s="62">
        <f t="shared" si="15"/>
        <v>191</v>
      </c>
      <c r="E39" s="62">
        <f t="shared" si="15"/>
        <v>45</v>
      </c>
      <c r="F39" s="62">
        <f t="shared" si="15"/>
        <v>63</v>
      </c>
      <c r="G39" s="62">
        <f t="shared" si="15"/>
        <v>87</v>
      </c>
      <c r="H39" s="62">
        <f t="shared" si="15"/>
        <v>59</v>
      </c>
      <c r="I39" s="62">
        <f t="shared" si="15"/>
        <v>385</v>
      </c>
      <c r="J39" s="62">
        <f t="shared" si="15"/>
        <v>241</v>
      </c>
      <c r="K39" s="62">
        <f t="shared" si="15"/>
        <v>0</v>
      </c>
      <c r="L39" s="62">
        <f t="shared" si="15"/>
        <v>0</v>
      </c>
      <c r="M39" s="63">
        <f t="shared" si="15"/>
        <v>0</v>
      </c>
      <c r="O39" s="432" t="str">
        <f t="shared" ref="O39:O69" si="16">IF((C5*9)&gt;=C39,"","오류")</f>
        <v/>
      </c>
      <c r="P39" s="432" t="str">
        <f t="shared" ref="P39:P69" si="17">IF((D5*19)&gt;=D39,"","오류")</f>
        <v/>
      </c>
      <c r="Q39" s="432" t="str">
        <f t="shared" ref="Q39:Q69" si="18">IF((E5*29)&gt;=E39,"","오류")</f>
        <v/>
      </c>
      <c r="R39" s="432" t="str">
        <f t="shared" ref="R39:R69" si="19">IF((F5*39)&gt;=F39,"","오류")</f>
        <v/>
      </c>
      <c r="S39" s="432" t="str">
        <f t="shared" ref="S39:S69" si="20">IF((G5*49)&gt;=G39,"","오류")</f>
        <v/>
      </c>
      <c r="T39" s="432" t="str">
        <f t="shared" ref="T39:T69" si="21">IF((H5*99)&gt;=H39,"","오류")</f>
        <v/>
      </c>
      <c r="U39" s="432" t="str">
        <f t="shared" ref="U39:U69" si="22">IF((I5*199)&gt;=I39,"","오류")</f>
        <v/>
      </c>
      <c r="V39" s="432" t="str">
        <f t="shared" ref="V39:V69" si="23">IF((J5*299)&gt;=J39,"","오류")</f>
        <v/>
      </c>
      <c r="W39" s="432" t="str">
        <f t="shared" ref="W39:W69" si="24">IF((K5*399)&gt;=K39,"","오류")</f>
        <v/>
      </c>
      <c r="X39" s="432" t="str">
        <f t="shared" ref="X39:X69" si="25">IF((L5*499)&gt;=L39,"","오류")</f>
        <v/>
      </c>
      <c r="Y39" s="432" t="str">
        <f t="shared" ref="Y39:Y69" si="26">IF((M5*5000)&gt;=M39,"","오류")</f>
        <v/>
      </c>
    </row>
    <row r="40" spans="1:25" ht="21.95" customHeight="1" x14ac:dyDescent="0.15">
      <c r="A40" s="64" t="s">
        <v>395</v>
      </c>
      <c r="B40" s="65">
        <f t="shared" si="14"/>
        <v>18</v>
      </c>
      <c r="C40" s="514">
        <v>2</v>
      </c>
      <c r="D40" s="514">
        <v>16</v>
      </c>
      <c r="E40" s="514">
        <v>0</v>
      </c>
      <c r="F40" s="514">
        <v>0</v>
      </c>
      <c r="G40" s="514">
        <v>0</v>
      </c>
      <c r="H40" s="514">
        <v>0</v>
      </c>
      <c r="I40" s="514">
        <v>0</v>
      </c>
      <c r="J40" s="514">
        <v>0</v>
      </c>
      <c r="K40" s="514">
        <v>0</v>
      </c>
      <c r="L40" s="514">
        <v>0</v>
      </c>
      <c r="M40" s="516">
        <v>0</v>
      </c>
      <c r="O40" s="432" t="str">
        <f t="shared" si="16"/>
        <v/>
      </c>
      <c r="P40" s="432" t="str">
        <f t="shared" si="17"/>
        <v/>
      </c>
      <c r="Q40" s="432" t="str">
        <f t="shared" si="18"/>
        <v/>
      </c>
      <c r="R40" s="432" t="str">
        <f t="shared" si="19"/>
        <v/>
      </c>
      <c r="S40" s="432" t="str">
        <f t="shared" si="20"/>
        <v/>
      </c>
      <c r="T40" s="432" t="str">
        <f t="shared" si="21"/>
        <v/>
      </c>
      <c r="U40" s="432" t="str">
        <f t="shared" si="22"/>
        <v/>
      </c>
      <c r="V40" s="432" t="str">
        <f t="shared" si="23"/>
        <v/>
      </c>
      <c r="W40" s="432" t="str">
        <f t="shared" si="24"/>
        <v/>
      </c>
      <c r="X40" s="432" t="str">
        <f t="shared" si="25"/>
        <v/>
      </c>
      <c r="Y40" s="432" t="str">
        <f t="shared" si="26"/>
        <v/>
      </c>
    </row>
    <row r="41" spans="1:25" ht="21.95" customHeight="1" x14ac:dyDescent="0.15">
      <c r="A41" s="64" t="s">
        <v>396</v>
      </c>
      <c r="B41" s="65">
        <f t="shared" si="14"/>
        <v>163</v>
      </c>
      <c r="C41" s="515">
        <v>7</v>
      </c>
      <c r="D41" s="515">
        <v>0</v>
      </c>
      <c r="E41" s="515">
        <v>0</v>
      </c>
      <c r="F41" s="515">
        <v>0</v>
      </c>
      <c r="G41" s="515">
        <v>0</v>
      </c>
      <c r="H41" s="515">
        <v>0</v>
      </c>
      <c r="I41" s="515">
        <v>156</v>
      </c>
      <c r="J41" s="515">
        <v>0</v>
      </c>
      <c r="K41" s="514">
        <v>0</v>
      </c>
      <c r="L41" s="514">
        <v>0</v>
      </c>
      <c r="M41" s="516">
        <v>0</v>
      </c>
      <c r="O41" s="432" t="str">
        <f t="shared" si="16"/>
        <v/>
      </c>
      <c r="P41" s="432" t="str">
        <f t="shared" si="17"/>
        <v/>
      </c>
      <c r="Q41" s="432" t="str">
        <f t="shared" si="18"/>
        <v/>
      </c>
      <c r="R41" s="432" t="str">
        <f t="shared" si="19"/>
        <v/>
      </c>
      <c r="S41" s="432" t="str">
        <f t="shared" si="20"/>
        <v/>
      </c>
      <c r="T41" s="432" t="str">
        <f t="shared" si="21"/>
        <v/>
      </c>
      <c r="U41" s="432" t="str">
        <f t="shared" si="22"/>
        <v/>
      </c>
      <c r="V41" s="432" t="str">
        <f t="shared" si="23"/>
        <v/>
      </c>
      <c r="W41" s="432" t="str">
        <f t="shared" si="24"/>
        <v/>
      </c>
      <c r="X41" s="432" t="str">
        <f t="shared" si="25"/>
        <v/>
      </c>
      <c r="Y41" s="432" t="str">
        <f t="shared" si="26"/>
        <v/>
      </c>
    </row>
    <row r="42" spans="1:25" ht="21.95" customHeight="1" x14ac:dyDescent="0.15">
      <c r="A42" s="64" t="s">
        <v>397</v>
      </c>
      <c r="B42" s="65">
        <f t="shared" si="14"/>
        <v>180</v>
      </c>
      <c r="C42" s="515">
        <v>27</v>
      </c>
      <c r="D42" s="515">
        <v>42</v>
      </c>
      <c r="E42" s="515">
        <v>0</v>
      </c>
      <c r="F42" s="515">
        <v>0</v>
      </c>
      <c r="G42" s="515">
        <v>0</v>
      </c>
      <c r="H42" s="515">
        <v>0</v>
      </c>
      <c r="I42" s="515">
        <v>111</v>
      </c>
      <c r="J42" s="515">
        <v>0</v>
      </c>
      <c r="K42" s="515">
        <v>0</v>
      </c>
      <c r="L42" s="515">
        <v>0</v>
      </c>
      <c r="M42" s="54">
        <v>0</v>
      </c>
      <c r="O42" s="432" t="str">
        <f t="shared" si="16"/>
        <v/>
      </c>
      <c r="P42" s="432" t="str">
        <f t="shared" si="17"/>
        <v/>
      </c>
      <c r="Q42" s="432" t="str">
        <f t="shared" si="18"/>
        <v/>
      </c>
      <c r="R42" s="432" t="str">
        <f t="shared" si="19"/>
        <v/>
      </c>
      <c r="S42" s="432" t="str">
        <f t="shared" si="20"/>
        <v/>
      </c>
      <c r="T42" s="432" t="str">
        <f t="shared" si="21"/>
        <v/>
      </c>
      <c r="U42" s="432" t="str">
        <f t="shared" si="22"/>
        <v/>
      </c>
      <c r="V42" s="432" t="str">
        <f t="shared" si="23"/>
        <v/>
      </c>
      <c r="W42" s="432" t="str">
        <f t="shared" si="24"/>
        <v/>
      </c>
      <c r="X42" s="432" t="str">
        <f t="shared" si="25"/>
        <v/>
      </c>
      <c r="Y42" s="432" t="str">
        <f t="shared" si="26"/>
        <v/>
      </c>
    </row>
    <row r="43" spans="1:25" ht="21.95" customHeight="1" x14ac:dyDescent="0.15">
      <c r="A43" s="64" t="s">
        <v>398</v>
      </c>
      <c r="B43" s="65">
        <f t="shared" si="14"/>
        <v>30</v>
      </c>
      <c r="C43" s="515">
        <v>19</v>
      </c>
      <c r="D43" s="515">
        <v>11</v>
      </c>
      <c r="E43" s="515">
        <v>0</v>
      </c>
      <c r="F43" s="515">
        <v>0</v>
      </c>
      <c r="G43" s="515">
        <v>0</v>
      </c>
      <c r="H43" s="515">
        <v>0</v>
      </c>
      <c r="I43" s="515">
        <v>0</v>
      </c>
      <c r="J43" s="515">
        <v>0</v>
      </c>
      <c r="K43" s="515">
        <v>0</v>
      </c>
      <c r="L43" s="515">
        <v>0</v>
      </c>
      <c r="M43" s="54">
        <v>0</v>
      </c>
      <c r="O43" s="432" t="str">
        <f t="shared" si="16"/>
        <v/>
      </c>
      <c r="P43" s="432" t="str">
        <f t="shared" si="17"/>
        <v/>
      </c>
      <c r="Q43" s="432" t="str">
        <f t="shared" si="18"/>
        <v/>
      </c>
      <c r="R43" s="432" t="str">
        <f t="shared" si="19"/>
        <v/>
      </c>
      <c r="S43" s="432" t="str">
        <f t="shared" si="20"/>
        <v/>
      </c>
      <c r="T43" s="432" t="str">
        <f t="shared" si="21"/>
        <v/>
      </c>
      <c r="U43" s="432" t="str">
        <f t="shared" si="22"/>
        <v/>
      </c>
      <c r="V43" s="432" t="str">
        <f t="shared" si="23"/>
        <v/>
      </c>
      <c r="W43" s="432" t="str">
        <f t="shared" si="24"/>
        <v/>
      </c>
      <c r="X43" s="432" t="str">
        <f t="shared" si="25"/>
        <v/>
      </c>
      <c r="Y43" s="432" t="str">
        <f t="shared" si="26"/>
        <v/>
      </c>
    </row>
    <row r="44" spans="1:25" ht="21.95" customHeight="1" x14ac:dyDescent="0.15">
      <c r="A44" s="64" t="s">
        <v>399</v>
      </c>
      <c r="B44" s="65">
        <f t="shared" si="14"/>
        <v>77</v>
      </c>
      <c r="C44" s="313">
        <v>20</v>
      </c>
      <c r="D44" s="313">
        <v>57</v>
      </c>
      <c r="E44" s="313">
        <v>0</v>
      </c>
      <c r="F44" s="313">
        <v>0</v>
      </c>
      <c r="G44" s="313">
        <v>0</v>
      </c>
      <c r="H44" s="313">
        <v>0</v>
      </c>
      <c r="I44" s="313">
        <v>0</v>
      </c>
      <c r="J44" s="313">
        <v>0</v>
      </c>
      <c r="K44" s="313">
        <v>0</v>
      </c>
      <c r="L44" s="313">
        <v>0</v>
      </c>
      <c r="M44" s="54">
        <v>0</v>
      </c>
      <c r="O44" s="432" t="str">
        <f t="shared" si="16"/>
        <v/>
      </c>
      <c r="P44" s="432" t="str">
        <f t="shared" si="17"/>
        <v/>
      </c>
      <c r="Q44" s="432" t="str">
        <f t="shared" si="18"/>
        <v/>
      </c>
      <c r="R44" s="432" t="str">
        <f t="shared" si="19"/>
        <v/>
      </c>
      <c r="S44" s="432" t="str">
        <f t="shared" si="20"/>
        <v/>
      </c>
      <c r="T44" s="432" t="str">
        <f t="shared" si="21"/>
        <v/>
      </c>
      <c r="U44" s="432" t="str">
        <f t="shared" si="22"/>
        <v/>
      </c>
      <c r="V44" s="432" t="str">
        <f t="shared" si="23"/>
        <v/>
      </c>
      <c r="W44" s="432" t="str">
        <f t="shared" si="24"/>
        <v/>
      </c>
      <c r="X44" s="432" t="str">
        <f t="shared" si="25"/>
        <v/>
      </c>
      <c r="Y44" s="432" t="str">
        <f t="shared" si="26"/>
        <v/>
      </c>
    </row>
    <row r="45" spans="1:25" ht="21.95" customHeight="1" x14ac:dyDescent="0.15">
      <c r="A45" s="64" t="s">
        <v>400</v>
      </c>
      <c r="B45" s="65">
        <f t="shared" si="14"/>
        <v>23</v>
      </c>
      <c r="C45" s="515">
        <v>1</v>
      </c>
      <c r="D45" s="515">
        <v>0</v>
      </c>
      <c r="E45" s="515">
        <v>22</v>
      </c>
      <c r="F45" s="515">
        <v>0</v>
      </c>
      <c r="G45" s="515">
        <v>0</v>
      </c>
      <c r="H45" s="515">
        <v>0</v>
      </c>
      <c r="I45" s="515">
        <v>0</v>
      </c>
      <c r="J45" s="515">
        <v>0</v>
      </c>
      <c r="K45" s="515">
        <v>0</v>
      </c>
      <c r="L45" s="515">
        <v>0</v>
      </c>
      <c r="M45" s="54">
        <v>0</v>
      </c>
      <c r="O45" s="432" t="str">
        <f t="shared" si="16"/>
        <v/>
      </c>
      <c r="P45" s="432" t="str">
        <f t="shared" si="17"/>
        <v/>
      </c>
      <c r="Q45" s="432" t="str">
        <f t="shared" si="18"/>
        <v/>
      </c>
      <c r="R45" s="432" t="str">
        <f t="shared" si="19"/>
        <v/>
      </c>
      <c r="S45" s="432" t="str">
        <f t="shared" si="20"/>
        <v/>
      </c>
      <c r="T45" s="432" t="str">
        <f t="shared" si="21"/>
        <v/>
      </c>
      <c r="U45" s="432" t="str">
        <f t="shared" si="22"/>
        <v/>
      </c>
      <c r="V45" s="432" t="str">
        <f t="shared" si="23"/>
        <v/>
      </c>
      <c r="W45" s="432" t="str">
        <f t="shared" si="24"/>
        <v/>
      </c>
      <c r="X45" s="432" t="str">
        <f t="shared" si="25"/>
        <v/>
      </c>
      <c r="Y45" s="432" t="str">
        <f t="shared" si="26"/>
        <v/>
      </c>
    </row>
    <row r="46" spans="1:25" ht="21.95" customHeight="1" x14ac:dyDescent="0.15">
      <c r="A46" s="64" t="s">
        <v>401</v>
      </c>
      <c r="B46" s="65">
        <f t="shared" si="14"/>
        <v>34</v>
      </c>
      <c r="C46" s="313">
        <v>11</v>
      </c>
      <c r="D46" s="313">
        <v>0</v>
      </c>
      <c r="E46" s="313">
        <v>23</v>
      </c>
      <c r="F46" s="313">
        <v>0</v>
      </c>
      <c r="G46" s="313">
        <v>0</v>
      </c>
      <c r="H46" s="313">
        <v>0</v>
      </c>
      <c r="I46" s="313">
        <v>0</v>
      </c>
      <c r="J46" s="313">
        <v>0</v>
      </c>
      <c r="K46" s="313">
        <v>0</v>
      </c>
      <c r="L46" s="313">
        <v>0</v>
      </c>
      <c r="M46" s="54">
        <v>0</v>
      </c>
      <c r="O46" s="432" t="str">
        <f t="shared" si="16"/>
        <v/>
      </c>
      <c r="P46" s="432" t="str">
        <f t="shared" si="17"/>
        <v/>
      </c>
      <c r="Q46" s="432" t="str">
        <f t="shared" si="18"/>
        <v/>
      </c>
      <c r="R46" s="432" t="str">
        <f t="shared" si="19"/>
        <v/>
      </c>
      <c r="S46" s="432" t="str">
        <f t="shared" si="20"/>
        <v/>
      </c>
      <c r="T46" s="432" t="str">
        <f t="shared" si="21"/>
        <v/>
      </c>
      <c r="U46" s="432" t="str">
        <f t="shared" si="22"/>
        <v/>
      </c>
      <c r="V46" s="432" t="str">
        <f t="shared" si="23"/>
        <v/>
      </c>
      <c r="W46" s="432" t="str">
        <f t="shared" si="24"/>
        <v/>
      </c>
      <c r="X46" s="432" t="str">
        <f t="shared" si="25"/>
        <v/>
      </c>
      <c r="Y46" s="432" t="str">
        <f t="shared" si="26"/>
        <v/>
      </c>
    </row>
    <row r="47" spans="1:25" ht="21.95" customHeight="1" x14ac:dyDescent="0.15">
      <c r="A47" s="64" t="s">
        <v>402</v>
      </c>
      <c r="B47" s="65">
        <f t="shared" si="14"/>
        <v>126</v>
      </c>
      <c r="C47" s="515">
        <v>13</v>
      </c>
      <c r="D47" s="515">
        <v>36</v>
      </c>
      <c r="E47" s="515">
        <v>0</v>
      </c>
      <c r="F47" s="515">
        <v>30</v>
      </c>
      <c r="G47" s="515">
        <v>47</v>
      </c>
      <c r="H47" s="515">
        <v>0</v>
      </c>
      <c r="I47" s="515">
        <v>0</v>
      </c>
      <c r="J47" s="515">
        <v>0</v>
      </c>
      <c r="K47" s="515">
        <v>0</v>
      </c>
      <c r="L47" s="515">
        <v>0</v>
      </c>
      <c r="M47" s="54">
        <v>0</v>
      </c>
      <c r="O47" s="432" t="str">
        <f t="shared" si="16"/>
        <v/>
      </c>
      <c r="P47" s="432" t="str">
        <f t="shared" si="17"/>
        <v/>
      </c>
      <c r="Q47" s="432" t="str">
        <f t="shared" si="18"/>
        <v/>
      </c>
      <c r="R47" s="432" t="str">
        <f t="shared" si="19"/>
        <v/>
      </c>
      <c r="S47" s="432" t="str">
        <f t="shared" si="20"/>
        <v/>
      </c>
      <c r="T47" s="432" t="str">
        <f t="shared" si="21"/>
        <v/>
      </c>
      <c r="U47" s="432" t="str">
        <f t="shared" si="22"/>
        <v/>
      </c>
      <c r="V47" s="432" t="str">
        <f t="shared" si="23"/>
        <v/>
      </c>
      <c r="W47" s="432" t="str">
        <f t="shared" si="24"/>
        <v/>
      </c>
      <c r="X47" s="432" t="str">
        <f t="shared" si="25"/>
        <v/>
      </c>
      <c r="Y47" s="432" t="str">
        <f t="shared" si="26"/>
        <v/>
      </c>
    </row>
    <row r="48" spans="1:25" ht="21.95" customHeight="1" x14ac:dyDescent="0.15">
      <c r="A48" s="64" t="s">
        <v>403</v>
      </c>
      <c r="B48" s="299">
        <f t="shared" si="14"/>
        <v>67</v>
      </c>
      <c r="C48" s="313">
        <v>8</v>
      </c>
      <c r="D48" s="313">
        <v>0</v>
      </c>
      <c r="E48" s="313">
        <v>0</v>
      </c>
      <c r="F48" s="313">
        <v>0</v>
      </c>
      <c r="G48" s="313">
        <v>0</v>
      </c>
      <c r="H48" s="313">
        <v>59</v>
      </c>
      <c r="I48" s="313">
        <v>0</v>
      </c>
      <c r="J48" s="313">
        <v>0</v>
      </c>
      <c r="K48" s="313">
        <v>0</v>
      </c>
      <c r="L48" s="313">
        <v>0</v>
      </c>
      <c r="M48" s="54">
        <v>0</v>
      </c>
      <c r="O48" s="432" t="str">
        <f t="shared" si="16"/>
        <v/>
      </c>
      <c r="P48" s="432" t="str">
        <f t="shared" si="17"/>
        <v/>
      </c>
      <c r="Q48" s="432" t="str">
        <f t="shared" si="18"/>
        <v/>
      </c>
      <c r="R48" s="432" t="str">
        <f t="shared" si="19"/>
        <v/>
      </c>
      <c r="S48" s="432" t="str">
        <f t="shared" si="20"/>
        <v/>
      </c>
      <c r="T48" s="432" t="str">
        <f t="shared" si="21"/>
        <v/>
      </c>
      <c r="U48" s="432" t="str">
        <f t="shared" si="22"/>
        <v/>
      </c>
      <c r="V48" s="432" t="str">
        <f t="shared" si="23"/>
        <v/>
      </c>
      <c r="W48" s="432" t="str">
        <f t="shared" si="24"/>
        <v/>
      </c>
      <c r="X48" s="432" t="str">
        <f t="shared" si="25"/>
        <v/>
      </c>
      <c r="Y48" s="432" t="str">
        <f t="shared" si="26"/>
        <v/>
      </c>
    </row>
    <row r="49" spans="1:25" ht="21.95" customHeight="1" x14ac:dyDescent="0.15">
      <c r="A49" s="64" t="s">
        <v>404</v>
      </c>
      <c r="B49" s="65">
        <f t="shared" si="14"/>
        <v>64</v>
      </c>
      <c r="C49" s="313">
        <v>16</v>
      </c>
      <c r="D49" s="313">
        <v>15</v>
      </c>
      <c r="E49" s="313">
        <v>0</v>
      </c>
      <c r="F49" s="313">
        <v>33</v>
      </c>
      <c r="G49" s="313">
        <v>0</v>
      </c>
      <c r="H49" s="313">
        <v>0</v>
      </c>
      <c r="I49" s="313">
        <v>0</v>
      </c>
      <c r="J49" s="313">
        <v>0</v>
      </c>
      <c r="K49" s="313">
        <v>0</v>
      </c>
      <c r="L49" s="313">
        <v>0</v>
      </c>
      <c r="M49" s="54">
        <v>0</v>
      </c>
      <c r="O49" s="432" t="str">
        <f t="shared" si="16"/>
        <v/>
      </c>
      <c r="P49" s="432" t="str">
        <f t="shared" si="17"/>
        <v/>
      </c>
      <c r="Q49" s="432" t="str">
        <f t="shared" si="18"/>
        <v/>
      </c>
      <c r="R49" s="432" t="str">
        <f t="shared" si="19"/>
        <v/>
      </c>
      <c r="S49" s="432" t="str">
        <f t="shared" si="20"/>
        <v/>
      </c>
      <c r="T49" s="432" t="str">
        <f t="shared" si="21"/>
        <v/>
      </c>
      <c r="U49" s="432" t="str">
        <f t="shared" si="22"/>
        <v/>
      </c>
      <c r="V49" s="432" t="str">
        <f t="shared" si="23"/>
        <v/>
      </c>
      <c r="W49" s="432" t="str">
        <f t="shared" si="24"/>
        <v/>
      </c>
      <c r="X49" s="432" t="str">
        <f t="shared" si="25"/>
        <v/>
      </c>
      <c r="Y49" s="432" t="str">
        <f t="shared" si="26"/>
        <v/>
      </c>
    </row>
    <row r="50" spans="1:25" ht="21.95" customHeight="1" x14ac:dyDescent="0.15">
      <c r="A50" s="64" t="s">
        <v>405</v>
      </c>
      <c r="B50" s="65">
        <f t="shared" si="14"/>
        <v>421</v>
      </c>
      <c r="C50" s="515">
        <v>8</v>
      </c>
      <c r="D50" s="515">
        <v>14</v>
      </c>
      <c r="E50" s="515">
        <v>0</v>
      </c>
      <c r="F50" s="515">
        <v>0</v>
      </c>
      <c r="G50" s="515">
        <v>40</v>
      </c>
      <c r="H50" s="515">
        <v>0</v>
      </c>
      <c r="I50" s="515">
        <v>118</v>
      </c>
      <c r="J50" s="515">
        <v>241</v>
      </c>
      <c r="K50" s="515">
        <v>0</v>
      </c>
      <c r="L50" s="515">
        <v>0</v>
      </c>
      <c r="M50" s="54">
        <v>0</v>
      </c>
      <c r="O50" s="432" t="str">
        <f t="shared" si="16"/>
        <v/>
      </c>
      <c r="P50" s="432" t="str">
        <f t="shared" si="17"/>
        <v/>
      </c>
      <c r="Q50" s="432" t="str">
        <f t="shared" si="18"/>
        <v/>
      </c>
      <c r="R50" s="432" t="str">
        <f t="shared" si="19"/>
        <v/>
      </c>
      <c r="S50" s="432" t="str">
        <f t="shared" si="20"/>
        <v/>
      </c>
      <c r="T50" s="432" t="str">
        <f t="shared" si="21"/>
        <v/>
      </c>
      <c r="U50" s="432" t="str">
        <f t="shared" si="22"/>
        <v/>
      </c>
      <c r="V50" s="432" t="str">
        <f t="shared" si="23"/>
        <v/>
      </c>
      <c r="W50" s="432" t="str">
        <f t="shared" si="24"/>
        <v/>
      </c>
      <c r="X50" s="432" t="str">
        <f t="shared" si="25"/>
        <v/>
      </c>
      <c r="Y50" s="432" t="str">
        <f t="shared" si="26"/>
        <v/>
      </c>
    </row>
    <row r="51" spans="1:25" ht="21.95" customHeight="1" x14ac:dyDescent="0.15">
      <c r="A51" s="64"/>
      <c r="B51" s="65">
        <f t="shared" si="14"/>
        <v>0</v>
      </c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54"/>
      <c r="O51" s="432" t="str">
        <f t="shared" si="16"/>
        <v/>
      </c>
      <c r="P51" s="432" t="str">
        <f t="shared" si="17"/>
        <v/>
      </c>
      <c r="Q51" s="432" t="str">
        <f t="shared" si="18"/>
        <v/>
      </c>
      <c r="R51" s="432" t="str">
        <f t="shared" si="19"/>
        <v/>
      </c>
      <c r="S51" s="432" t="str">
        <f t="shared" si="20"/>
        <v/>
      </c>
      <c r="T51" s="432" t="str">
        <f t="shared" si="21"/>
        <v/>
      </c>
      <c r="U51" s="432" t="str">
        <f t="shared" si="22"/>
        <v/>
      </c>
      <c r="V51" s="432" t="str">
        <f t="shared" si="23"/>
        <v/>
      </c>
      <c r="W51" s="432" t="str">
        <f t="shared" si="24"/>
        <v/>
      </c>
      <c r="X51" s="432" t="str">
        <f t="shared" si="25"/>
        <v/>
      </c>
      <c r="Y51" s="432" t="str">
        <f t="shared" si="26"/>
        <v/>
      </c>
    </row>
    <row r="52" spans="1:25" ht="21.95" customHeight="1" x14ac:dyDescent="0.15">
      <c r="A52" s="64"/>
      <c r="B52" s="65">
        <f t="shared" si="14"/>
        <v>0</v>
      </c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54"/>
      <c r="O52" s="432" t="str">
        <f t="shared" si="16"/>
        <v/>
      </c>
      <c r="P52" s="432" t="str">
        <f t="shared" si="17"/>
        <v/>
      </c>
      <c r="Q52" s="432" t="str">
        <f t="shared" si="18"/>
        <v/>
      </c>
      <c r="R52" s="432" t="str">
        <f t="shared" si="19"/>
        <v/>
      </c>
      <c r="S52" s="432" t="str">
        <f t="shared" si="20"/>
        <v/>
      </c>
      <c r="T52" s="432" t="str">
        <f t="shared" si="21"/>
        <v/>
      </c>
      <c r="U52" s="432" t="str">
        <f t="shared" si="22"/>
        <v/>
      </c>
      <c r="V52" s="432" t="str">
        <f t="shared" si="23"/>
        <v/>
      </c>
      <c r="W52" s="432" t="str">
        <f t="shared" si="24"/>
        <v/>
      </c>
      <c r="X52" s="432" t="str">
        <f t="shared" si="25"/>
        <v/>
      </c>
      <c r="Y52" s="432" t="str">
        <f t="shared" si="26"/>
        <v/>
      </c>
    </row>
    <row r="53" spans="1:25" ht="21.95" customHeight="1" x14ac:dyDescent="0.15">
      <c r="A53" s="64"/>
      <c r="B53" s="65">
        <f t="shared" si="14"/>
        <v>0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54"/>
      <c r="O53" s="432" t="str">
        <f t="shared" si="16"/>
        <v/>
      </c>
      <c r="P53" s="432" t="str">
        <f t="shared" si="17"/>
        <v/>
      </c>
      <c r="Q53" s="432" t="str">
        <f t="shared" si="18"/>
        <v/>
      </c>
      <c r="R53" s="432" t="str">
        <f t="shared" si="19"/>
        <v/>
      </c>
      <c r="S53" s="432" t="str">
        <f t="shared" si="20"/>
        <v/>
      </c>
      <c r="T53" s="432" t="str">
        <f t="shared" si="21"/>
        <v/>
      </c>
      <c r="U53" s="432" t="str">
        <f t="shared" si="22"/>
        <v/>
      </c>
      <c r="V53" s="432" t="str">
        <f t="shared" si="23"/>
        <v/>
      </c>
      <c r="W53" s="432" t="str">
        <f t="shared" si="24"/>
        <v/>
      </c>
      <c r="X53" s="432" t="str">
        <f t="shared" si="25"/>
        <v/>
      </c>
      <c r="Y53" s="432" t="str">
        <f t="shared" si="26"/>
        <v/>
      </c>
    </row>
    <row r="54" spans="1:25" ht="21.95" customHeight="1" x14ac:dyDescent="0.15">
      <c r="A54" s="64"/>
      <c r="B54" s="65">
        <f t="shared" ref="B54:B69" si="27">SUM(C54:M54)</f>
        <v>0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54"/>
      <c r="O54" s="432" t="str">
        <f t="shared" si="16"/>
        <v/>
      </c>
      <c r="P54" s="432" t="str">
        <f t="shared" si="17"/>
        <v/>
      </c>
      <c r="Q54" s="432" t="str">
        <f t="shared" si="18"/>
        <v/>
      </c>
      <c r="R54" s="432" t="str">
        <f t="shared" si="19"/>
        <v/>
      </c>
      <c r="S54" s="432" t="str">
        <f t="shared" si="20"/>
        <v/>
      </c>
      <c r="T54" s="432" t="str">
        <f t="shared" si="21"/>
        <v/>
      </c>
      <c r="U54" s="432" t="str">
        <f t="shared" si="22"/>
        <v/>
      </c>
      <c r="V54" s="432" t="str">
        <f t="shared" si="23"/>
        <v/>
      </c>
      <c r="W54" s="432" t="str">
        <f t="shared" si="24"/>
        <v/>
      </c>
      <c r="X54" s="432" t="str">
        <f t="shared" si="25"/>
        <v/>
      </c>
      <c r="Y54" s="432" t="str">
        <f t="shared" si="26"/>
        <v/>
      </c>
    </row>
    <row r="55" spans="1:25" ht="21.95" customHeight="1" x14ac:dyDescent="0.15">
      <c r="A55" s="64"/>
      <c r="B55" s="65">
        <f t="shared" si="27"/>
        <v>0</v>
      </c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54"/>
      <c r="O55" s="432" t="str">
        <f t="shared" si="16"/>
        <v/>
      </c>
      <c r="P55" s="432" t="str">
        <f t="shared" si="17"/>
        <v/>
      </c>
      <c r="Q55" s="432" t="str">
        <f t="shared" si="18"/>
        <v/>
      </c>
      <c r="R55" s="432" t="str">
        <f t="shared" si="19"/>
        <v/>
      </c>
      <c r="S55" s="432" t="str">
        <f t="shared" si="20"/>
        <v/>
      </c>
      <c r="T55" s="432" t="str">
        <f t="shared" si="21"/>
        <v/>
      </c>
      <c r="U55" s="432" t="str">
        <f t="shared" si="22"/>
        <v/>
      </c>
      <c r="V55" s="432" t="str">
        <f t="shared" si="23"/>
        <v/>
      </c>
      <c r="W55" s="432" t="str">
        <f t="shared" si="24"/>
        <v/>
      </c>
      <c r="X55" s="432" t="str">
        <f t="shared" si="25"/>
        <v/>
      </c>
      <c r="Y55" s="432" t="str">
        <f t="shared" si="26"/>
        <v/>
      </c>
    </row>
    <row r="56" spans="1:25" ht="21.95" customHeight="1" x14ac:dyDescent="0.15">
      <c r="A56" s="64"/>
      <c r="B56" s="65">
        <f t="shared" si="27"/>
        <v>0</v>
      </c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54"/>
      <c r="O56" s="432" t="str">
        <f t="shared" si="16"/>
        <v/>
      </c>
      <c r="P56" s="432" t="str">
        <f t="shared" si="17"/>
        <v/>
      </c>
      <c r="Q56" s="432" t="str">
        <f t="shared" si="18"/>
        <v/>
      </c>
      <c r="R56" s="432" t="str">
        <f t="shared" si="19"/>
        <v/>
      </c>
      <c r="S56" s="432" t="str">
        <f t="shared" si="20"/>
        <v/>
      </c>
      <c r="T56" s="432" t="str">
        <f t="shared" si="21"/>
        <v/>
      </c>
      <c r="U56" s="432" t="str">
        <f t="shared" si="22"/>
        <v/>
      </c>
      <c r="V56" s="432" t="str">
        <f t="shared" si="23"/>
        <v/>
      </c>
      <c r="W56" s="432" t="str">
        <f t="shared" si="24"/>
        <v/>
      </c>
      <c r="X56" s="432" t="str">
        <f t="shared" si="25"/>
        <v/>
      </c>
      <c r="Y56" s="432" t="str">
        <f t="shared" si="26"/>
        <v/>
      </c>
    </row>
    <row r="57" spans="1:25" ht="21.95" customHeight="1" x14ac:dyDescent="0.15">
      <c r="A57" s="64"/>
      <c r="B57" s="65">
        <f t="shared" si="27"/>
        <v>0</v>
      </c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54"/>
      <c r="O57" s="432" t="str">
        <f t="shared" si="16"/>
        <v/>
      </c>
      <c r="P57" s="432" t="str">
        <f t="shared" si="17"/>
        <v/>
      </c>
      <c r="Q57" s="432" t="str">
        <f t="shared" si="18"/>
        <v/>
      </c>
      <c r="R57" s="432" t="str">
        <f t="shared" si="19"/>
        <v/>
      </c>
      <c r="S57" s="432" t="str">
        <f t="shared" si="20"/>
        <v/>
      </c>
      <c r="T57" s="432" t="str">
        <f t="shared" si="21"/>
        <v/>
      </c>
      <c r="U57" s="432" t="str">
        <f t="shared" si="22"/>
        <v/>
      </c>
      <c r="V57" s="432" t="str">
        <f t="shared" si="23"/>
        <v/>
      </c>
      <c r="W57" s="432" t="str">
        <f t="shared" si="24"/>
        <v/>
      </c>
      <c r="X57" s="432" t="str">
        <f t="shared" si="25"/>
        <v/>
      </c>
      <c r="Y57" s="432" t="str">
        <f t="shared" si="26"/>
        <v/>
      </c>
    </row>
    <row r="58" spans="1:25" ht="21.95" customHeight="1" x14ac:dyDescent="0.15">
      <c r="A58" s="64"/>
      <c r="B58" s="65">
        <f t="shared" si="27"/>
        <v>0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54"/>
      <c r="O58" s="432" t="str">
        <f t="shared" si="16"/>
        <v/>
      </c>
      <c r="P58" s="432" t="str">
        <f t="shared" si="17"/>
        <v/>
      </c>
      <c r="Q58" s="432" t="str">
        <f t="shared" si="18"/>
        <v/>
      </c>
      <c r="R58" s="432" t="str">
        <f t="shared" si="19"/>
        <v/>
      </c>
      <c r="S58" s="432" t="str">
        <f t="shared" si="20"/>
        <v/>
      </c>
      <c r="T58" s="432" t="str">
        <f t="shared" si="21"/>
        <v/>
      </c>
      <c r="U58" s="432" t="str">
        <f t="shared" si="22"/>
        <v/>
      </c>
      <c r="V58" s="432" t="str">
        <f t="shared" si="23"/>
        <v/>
      </c>
      <c r="W58" s="432" t="str">
        <f t="shared" si="24"/>
        <v/>
      </c>
      <c r="X58" s="432" t="str">
        <f t="shared" si="25"/>
        <v/>
      </c>
      <c r="Y58" s="432" t="str">
        <f t="shared" si="26"/>
        <v/>
      </c>
    </row>
    <row r="59" spans="1:25" ht="21.95" customHeight="1" x14ac:dyDescent="0.15">
      <c r="A59" s="64"/>
      <c r="B59" s="65">
        <f t="shared" si="27"/>
        <v>0</v>
      </c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54"/>
      <c r="O59" s="432" t="str">
        <f t="shared" si="16"/>
        <v/>
      </c>
      <c r="P59" s="432" t="str">
        <f t="shared" si="17"/>
        <v/>
      </c>
      <c r="Q59" s="432" t="str">
        <f t="shared" si="18"/>
        <v/>
      </c>
      <c r="R59" s="432" t="str">
        <f t="shared" si="19"/>
        <v/>
      </c>
      <c r="S59" s="432" t="str">
        <f t="shared" si="20"/>
        <v/>
      </c>
      <c r="T59" s="432" t="str">
        <f t="shared" si="21"/>
        <v/>
      </c>
      <c r="U59" s="432" t="str">
        <f t="shared" si="22"/>
        <v/>
      </c>
      <c r="V59" s="432" t="str">
        <f t="shared" si="23"/>
        <v/>
      </c>
      <c r="W59" s="432" t="str">
        <f t="shared" si="24"/>
        <v/>
      </c>
      <c r="X59" s="432" t="str">
        <f t="shared" si="25"/>
        <v/>
      </c>
      <c r="Y59" s="432" t="str">
        <f t="shared" si="26"/>
        <v/>
      </c>
    </row>
    <row r="60" spans="1:25" ht="21.95" customHeight="1" x14ac:dyDescent="0.15">
      <c r="A60" s="64"/>
      <c r="B60" s="65">
        <f t="shared" si="27"/>
        <v>0</v>
      </c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54"/>
      <c r="O60" s="432" t="str">
        <f t="shared" si="16"/>
        <v/>
      </c>
      <c r="P60" s="432" t="str">
        <f t="shared" si="17"/>
        <v/>
      </c>
      <c r="Q60" s="432" t="str">
        <f t="shared" si="18"/>
        <v/>
      </c>
      <c r="R60" s="432" t="str">
        <f t="shared" si="19"/>
        <v/>
      </c>
      <c r="S60" s="432" t="str">
        <f t="shared" si="20"/>
        <v/>
      </c>
      <c r="T60" s="432" t="str">
        <f t="shared" si="21"/>
        <v/>
      </c>
      <c r="U60" s="432" t="str">
        <f t="shared" si="22"/>
        <v/>
      </c>
      <c r="V60" s="432" t="str">
        <f t="shared" si="23"/>
        <v/>
      </c>
      <c r="W60" s="432" t="str">
        <f t="shared" si="24"/>
        <v/>
      </c>
      <c r="X60" s="432" t="str">
        <f t="shared" si="25"/>
        <v/>
      </c>
      <c r="Y60" s="432" t="str">
        <f t="shared" si="26"/>
        <v/>
      </c>
    </row>
    <row r="61" spans="1:25" ht="21.95" customHeight="1" x14ac:dyDescent="0.15">
      <c r="A61" s="64"/>
      <c r="B61" s="65">
        <f t="shared" si="27"/>
        <v>0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54"/>
      <c r="O61" s="432" t="str">
        <f t="shared" si="16"/>
        <v/>
      </c>
      <c r="P61" s="432" t="str">
        <f t="shared" si="17"/>
        <v/>
      </c>
      <c r="Q61" s="432" t="str">
        <f t="shared" si="18"/>
        <v/>
      </c>
      <c r="R61" s="432" t="str">
        <f t="shared" si="19"/>
        <v/>
      </c>
      <c r="S61" s="432" t="str">
        <f t="shared" si="20"/>
        <v/>
      </c>
      <c r="T61" s="432" t="str">
        <f t="shared" si="21"/>
        <v/>
      </c>
      <c r="U61" s="432" t="str">
        <f t="shared" si="22"/>
        <v/>
      </c>
      <c r="V61" s="432" t="str">
        <f t="shared" si="23"/>
        <v/>
      </c>
      <c r="W61" s="432" t="str">
        <f t="shared" si="24"/>
        <v/>
      </c>
      <c r="X61" s="432" t="str">
        <f t="shared" si="25"/>
        <v/>
      </c>
      <c r="Y61" s="432" t="str">
        <f t="shared" si="26"/>
        <v/>
      </c>
    </row>
    <row r="62" spans="1:25" ht="21.95" customHeight="1" x14ac:dyDescent="0.15">
      <c r="A62" s="64"/>
      <c r="B62" s="65">
        <f t="shared" si="27"/>
        <v>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54"/>
      <c r="O62" s="432" t="str">
        <f t="shared" si="16"/>
        <v/>
      </c>
      <c r="P62" s="432" t="str">
        <f t="shared" si="17"/>
        <v/>
      </c>
      <c r="Q62" s="432" t="str">
        <f t="shared" si="18"/>
        <v/>
      </c>
      <c r="R62" s="432" t="str">
        <f t="shared" si="19"/>
        <v/>
      </c>
      <c r="S62" s="432" t="str">
        <f t="shared" si="20"/>
        <v/>
      </c>
      <c r="T62" s="432" t="str">
        <f t="shared" si="21"/>
        <v/>
      </c>
      <c r="U62" s="432" t="str">
        <f t="shared" si="22"/>
        <v/>
      </c>
      <c r="V62" s="432" t="str">
        <f t="shared" si="23"/>
        <v/>
      </c>
      <c r="W62" s="432" t="str">
        <f t="shared" si="24"/>
        <v/>
      </c>
      <c r="X62" s="432" t="str">
        <f t="shared" si="25"/>
        <v/>
      </c>
      <c r="Y62" s="432" t="str">
        <f t="shared" si="26"/>
        <v/>
      </c>
    </row>
    <row r="63" spans="1:25" ht="21.95" customHeight="1" x14ac:dyDescent="0.15">
      <c r="A63" s="64"/>
      <c r="B63" s="65">
        <f t="shared" si="27"/>
        <v>0</v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54"/>
      <c r="O63" s="432" t="str">
        <f t="shared" si="16"/>
        <v/>
      </c>
      <c r="P63" s="432" t="str">
        <f t="shared" si="17"/>
        <v/>
      </c>
      <c r="Q63" s="432" t="str">
        <f t="shared" si="18"/>
        <v/>
      </c>
      <c r="R63" s="432" t="str">
        <f t="shared" si="19"/>
        <v/>
      </c>
      <c r="S63" s="432" t="str">
        <f t="shared" si="20"/>
        <v/>
      </c>
      <c r="T63" s="432" t="str">
        <f t="shared" si="21"/>
        <v/>
      </c>
      <c r="U63" s="432" t="str">
        <f t="shared" si="22"/>
        <v/>
      </c>
      <c r="V63" s="432" t="str">
        <f t="shared" si="23"/>
        <v/>
      </c>
      <c r="W63" s="432" t="str">
        <f t="shared" si="24"/>
        <v/>
      </c>
      <c r="X63" s="432" t="str">
        <f t="shared" si="25"/>
        <v/>
      </c>
      <c r="Y63" s="432" t="str">
        <f t="shared" si="26"/>
        <v/>
      </c>
    </row>
    <row r="64" spans="1:25" ht="21.95" customHeight="1" x14ac:dyDescent="0.15">
      <c r="A64" s="64"/>
      <c r="B64" s="65">
        <f t="shared" si="27"/>
        <v>0</v>
      </c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54"/>
      <c r="O64" s="432" t="str">
        <f t="shared" si="16"/>
        <v/>
      </c>
      <c r="P64" s="432" t="str">
        <f t="shared" si="17"/>
        <v/>
      </c>
      <c r="Q64" s="432" t="str">
        <f t="shared" si="18"/>
        <v/>
      </c>
      <c r="R64" s="432" t="str">
        <f t="shared" si="19"/>
        <v/>
      </c>
      <c r="S64" s="432" t="str">
        <f t="shared" si="20"/>
        <v/>
      </c>
      <c r="T64" s="432" t="str">
        <f t="shared" si="21"/>
        <v/>
      </c>
      <c r="U64" s="432" t="str">
        <f t="shared" si="22"/>
        <v/>
      </c>
      <c r="V64" s="432" t="str">
        <f t="shared" si="23"/>
        <v/>
      </c>
      <c r="W64" s="432" t="str">
        <f t="shared" si="24"/>
        <v/>
      </c>
      <c r="X64" s="432" t="str">
        <f t="shared" si="25"/>
        <v/>
      </c>
      <c r="Y64" s="432" t="str">
        <f t="shared" si="26"/>
        <v/>
      </c>
    </row>
    <row r="65" spans="1:25" ht="21.95" customHeight="1" x14ac:dyDescent="0.15">
      <c r="A65" s="64"/>
      <c r="B65" s="65">
        <f t="shared" si="27"/>
        <v>0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54"/>
      <c r="O65" s="432" t="str">
        <f t="shared" si="16"/>
        <v/>
      </c>
      <c r="P65" s="432" t="str">
        <f t="shared" si="17"/>
        <v/>
      </c>
      <c r="Q65" s="432" t="str">
        <f t="shared" si="18"/>
        <v/>
      </c>
      <c r="R65" s="432" t="str">
        <f t="shared" si="19"/>
        <v/>
      </c>
      <c r="S65" s="432" t="str">
        <f t="shared" si="20"/>
        <v/>
      </c>
      <c r="T65" s="432" t="str">
        <f t="shared" si="21"/>
        <v/>
      </c>
      <c r="U65" s="432" t="str">
        <f t="shared" si="22"/>
        <v/>
      </c>
      <c r="V65" s="432" t="str">
        <f t="shared" si="23"/>
        <v/>
      </c>
      <c r="W65" s="432" t="str">
        <f t="shared" si="24"/>
        <v/>
      </c>
      <c r="X65" s="432" t="str">
        <f t="shared" si="25"/>
        <v/>
      </c>
      <c r="Y65" s="432" t="str">
        <f t="shared" si="26"/>
        <v/>
      </c>
    </row>
    <row r="66" spans="1:25" ht="21.95" customHeight="1" x14ac:dyDescent="0.15">
      <c r="A66" s="64"/>
      <c r="B66" s="65">
        <f t="shared" si="27"/>
        <v>0</v>
      </c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54"/>
      <c r="O66" s="432" t="str">
        <f t="shared" si="16"/>
        <v/>
      </c>
      <c r="P66" s="432" t="str">
        <f t="shared" si="17"/>
        <v/>
      </c>
      <c r="Q66" s="432" t="str">
        <f t="shared" si="18"/>
        <v/>
      </c>
      <c r="R66" s="432" t="str">
        <f t="shared" si="19"/>
        <v/>
      </c>
      <c r="S66" s="432" t="str">
        <f t="shared" si="20"/>
        <v/>
      </c>
      <c r="T66" s="432" t="str">
        <f t="shared" si="21"/>
        <v/>
      </c>
      <c r="U66" s="432" t="str">
        <f t="shared" si="22"/>
        <v/>
      </c>
      <c r="V66" s="432" t="str">
        <f t="shared" si="23"/>
        <v/>
      </c>
      <c r="W66" s="432" t="str">
        <f t="shared" si="24"/>
        <v/>
      </c>
      <c r="X66" s="432" t="str">
        <f t="shared" si="25"/>
        <v/>
      </c>
      <c r="Y66" s="432" t="str">
        <f t="shared" si="26"/>
        <v/>
      </c>
    </row>
    <row r="67" spans="1:25" ht="21.95" customHeight="1" x14ac:dyDescent="0.15">
      <c r="A67" s="64"/>
      <c r="B67" s="65">
        <f t="shared" si="27"/>
        <v>0</v>
      </c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54"/>
      <c r="O67" s="432" t="str">
        <f t="shared" si="16"/>
        <v/>
      </c>
      <c r="P67" s="432" t="str">
        <f t="shared" si="17"/>
        <v/>
      </c>
      <c r="Q67" s="432" t="str">
        <f t="shared" si="18"/>
        <v/>
      </c>
      <c r="R67" s="432" t="str">
        <f t="shared" si="19"/>
        <v/>
      </c>
      <c r="S67" s="432" t="str">
        <f t="shared" si="20"/>
        <v/>
      </c>
      <c r="T67" s="432" t="str">
        <f t="shared" si="21"/>
        <v/>
      </c>
      <c r="U67" s="432" t="str">
        <f t="shared" si="22"/>
        <v/>
      </c>
      <c r="V67" s="432" t="str">
        <f t="shared" si="23"/>
        <v/>
      </c>
      <c r="W67" s="432" t="str">
        <f t="shared" si="24"/>
        <v/>
      </c>
      <c r="X67" s="432" t="str">
        <f t="shared" si="25"/>
        <v/>
      </c>
      <c r="Y67" s="432" t="str">
        <f t="shared" si="26"/>
        <v/>
      </c>
    </row>
    <row r="68" spans="1:25" ht="21.95" customHeight="1" x14ac:dyDescent="0.15">
      <c r="A68" s="64"/>
      <c r="B68" s="65">
        <f t="shared" si="27"/>
        <v>0</v>
      </c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54"/>
      <c r="O68" s="432" t="str">
        <f t="shared" si="16"/>
        <v/>
      </c>
      <c r="P68" s="432" t="str">
        <f t="shared" si="17"/>
        <v/>
      </c>
      <c r="Q68" s="432" t="str">
        <f t="shared" si="18"/>
        <v/>
      </c>
      <c r="R68" s="432" t="str">
        <f t="shared" si="19"/>
        <v/>
      </c>
      <c r="S68" s="432" t="str">
        <f t="shared" si="20"/>
        <v/>
      </c>
      <c r="T68" s="432" t="str">
        <f t="shared" si="21"/>
        <v/>
      </c>
      <c r="U68" s="432" t="str">
        <f t="shared" si="22"/>
        <v/>
      </c>
      <c r="V68" s="432" t="str">
        <f t="shared" si="23"/>
        <v/>
      </c>
      <c r="W68" s="432" t="str">
        <f t="shared" si="24"/>
        <v/>
      </c>
      <c r="X68" s="432" t="str">
        <f t="shared" si="25"/>
        <v/>
      </c>
      <c r="Y68" s="432" t="str">
        <f t="shared" si="26"/>
        <v/>
      </c>
    </row>
    <row r="69" spans="1:25" ht="21.95" customHeight="1" thickBot="1" x14ac:dyDescent="0.2">
      <c r="A69" s="66"/>
      <c r="B69" s="172">
        <f t="shared" si="27"/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51"/>
      <c r="O69" s="432" t="str">
        <f t="shared" si="16"/>
        <v/>
      </c>
      <c r="P69" s="432" t="str">
        <f t="shared" si="17"/>
        <v/>
      </c>
      <c r="Q69" s="432" t="str">
        <f t="shared" si="18"/>
        <v/>
      </c>
      <c r="R69" s="432" t="str">
        <f t="shared" si="19"/>
        <v/>
      </c>
      <c r="S69" s="432" t="str">
        <f t="shared" si="20"/>
        <v/>
      </c>
      <c r="T69" s="432" t="str">
        <f t="shared" si="21"/>
        <v/>
      </c>
      <c r="U69" s="432" t="str">
        <f t="shared" si="22"/>
        <v/>
      </c>
      <c r="V69" s="432" t="str">
        <f t="shared" si="23"/>
        <v/>
      </c>
      <c r="W69" s="432" t="str">
        <f t="shared" si="24"/>
        <v/>
      </c>
      <c r="X69" s="432" t="str">
        <f t="shared" si="25"/>
        <v/>
      </c>
      <c r="Y69" s="432" t="str">
        <f t="shared" si="26"/>
        <v/>
      </c>
    </row>
    <row r="70" spans="1:25" ht="21.95" customHeight="1" x14ac:dyDescent="0.15"/>
    <row r="71" spans="1:25" ht="21.95" customHeight="1" x14ac:dyDescent="0.15"/>
    <row r="72" spans="1:25" ht="21.95" customHeight="1" thickBot="1" x14ac:dyDescent="0.2">
      <c r="A72" s="541" t="s">
        <v>43</v>
      </c>
      <c r="B72" s="541"/>
      <c r="C72" s="541"/>
      <c r="D72" s="541"/>
      <c r="E72" s="14"/>
      <c r="L72" s="542" t="s">
        <v>136</v>
      </c>
      <c r="M72" s="542"/>
    </row>
    <row r="73" spans="1:25" ht="21.95" customHeight="1" x14ac:dyDescent="0.15">
      <c r="A73" s="552" t="s">
        <v>224</v>
      </c>
      <c r="B73" s="550" t="s">
        <v>104</v>
      </c>
      <c r="C73" s="550"/>
      <c r="D73" s="550"/>
      <c r="E73" s="550" t="s">
        <v>107</v>
      </c>
      <c r="F73" s="550"/>
      <c r="G73" s="550"/>
      <c r="H73" s="550" t="s">
        <v>56</v>
      </c>
      <c r="I73" s="550"/>
      <c r="J73" s="550"/>
      <c r="K73" s="550" t="s">
        <v>113</v>
      </c>
      <c r="L73" s="550"/>
      <c r="M73" s="551"/>
    </row>
    <row r="74" spans="1:25" ht="21.95" customHeight="1" thickBot="1" x14ac:dyDescent="0.2">
      <c r="A74" s="553"/>
      <c r="B74" s="319" t="s">
        <v>240</v>
      </c>
      <c r="C74" s="319" t="s">
        <v>241</v>
      </c>
      <c r="D74" s="319" t="s">
        <v>243</v>
      </c>
      <c r="E74" s="319" t="s">
        <v>240</v>
      </c>
      <c r="F74" s="319" t="s">
        <v>241</v>
      </c>
      <c r="G74" s="319" t="s">
        <v>243</v>
      </c>
      <c r="H74" s="319" t="s">
        <v>240</v>
      </c>
      <c r="I74" s="319" t="s">
        <v>241</v>
      </c>
      <c r="J74" s="319" t="s">
        <v>243</v>
      </c>
      <c r="K74" s="319" t="s">
        <v>240</v>
      </c>
      <c r="L74" s="319" t="s">
        <v>241</v>
      </c>
      <c r="M74" s="320" t="s">
        <v>243</v>
      </c>
      <c r="O74" s="432" t="s">
        <v>352</v>
      </c>
    </row>
    <row r="75" spans="1:25" ht="21.95" customHeight="1" thickTop="1" x14ac:dyDescent="0.15">
      <c r="A75" s="61" t="s">
        <v>243</v>
      </c>
      <c r="B75" s="62">
        <f>SUM(B76:B105)</f>
        <v>117</v>
      </c>
      <c r="C75" s="62">
        <f>SUM(C76:C105)</f>
        <v>1086</v>
      </c>
      <c r="D75" s="62">
        <f t="shared" ref="D75:D89" si="28">SUM(B75:C75)</f>
        <v>1203</v>
      </c>
      <c r="E75" s="62">
        <f>SUM(E76:E105)</f>
        <v>39</v>
      </c>
      <c r="F75" s="62">
        <f>SUM(F76:F105)</f>
        <v>427</v>
      </c>
      <c r="G75" s="62">
        <f t="shared" ref="G75:G89" si="29">SUM(E75:F75)</f>
        <v>466</v>
      </c>
      <c r="H75" s="62">
        <f>SUM(H76:H105)</f>
        <v>68</v>
      </c>
      <c r="I75" s="62">
        <f>SUM(I76:I105)</f>
        <v>512</v>
      </c>
      <c r="J75" s="62">
        <f t="shared" ref="J75:J89" si="30">SUM(H75:I75)</f>
        <v>580</v>
      </c>
      <c r="K75" s="62">
        <f>SUM(K76:K105)</f>
        <v>10</v>
      </c>
      <c r="L75" s="62">
        <f>SUM(L76:L105)</f>
        <v>147</v>
      </c>
      <c r="M75" s="63">
        <f t="shared" ref="M75:M89" si="31">SUM(K75:L75)</f>
        <v>157</v>
      </c>
      <c r="O75" s="432" t="str">
        <f t="shared" ref="O75:O105" si="32">IF(B39=D75,"","오류")</f>
        <v/>
      </c>
    </row>
    <row r="76" spans="1:25" ht="21.95" customHeight="1" x14ac:dyDescent="0.15">
      <c r="A76" s="64" t="s">
        <v>395</v>
      </c>
      <c r="B76" s="67">
        <f t="shared" ref="B76:B89" si="33">SUM(E76,H76,K76)</f>
        <v>16</v>
      </c>
      <c r="C76" s="67">
        <f t="shared" ref="C76:C89" si="34">SUM(F76,I76,L76)</f>
        <v>2</v>
      </c>
      <c r="D76" s="67">
        <f t="shared" si="28"/>
        <v>18</v>
      </c>
      <c r="E76" s="313">
        <v>12</v>
      </c>
      <c r="F76" s="313">
        <v>2</v>
      </c>
      <c r="G76" s="67">
        <f t="shared" si="29"/>
        <v>14</v>
      </c>
      <c r="H76" s="313">
        <v>1</v>
      </c>
      <c r="I76" s="313">
        <v>0</v>
      </c>
      <c r="J76" s="67">
        <f t="shared" si="30"/>
        <v>1</v>
      </c>
      <c r="K76" s="313">
        <v>3</v>
      </c>
      <c r="L76" s="313">
        <v>0</v>
      </c>
      <c r="M76" s="68">
        <f t="shared" si="31"/>
        <v>3</v>
      </c>
      <c r="O76" s="432" t="str">
        <f t="shared" si="32"/>
        <v/>
      </c>
    </row>
    <row r="77" spans="1:25" ht="21.95" customHeight="1" x14ac:dyDescent="0.15">
      <c r="A77" s="64" t="s">
        <v>396</v>
      </c>
      <c r="B77" s="67">
        <f t="shared" si="33"/>
        <v>15</v>
      </c>
      <c r="C77" s="67">
        <f t="shared" si="34"/>
        <v>148</v>
      </c>
      <c r="D77" s="67">
        <f t="shared" si="28"/>
        <v>163</v>
      </c>
      <c r="E77" s="313">
        <v>11</v>
      </c>
      <c r="F77" s="313">
        <v>84</v>
      </c>
      <c r="G77" s="67">
        <f t="shared" si="29"/>
        <v>95</v>
      </c>
      <c r="H77" s="313">
        <v>2</v>
      </c>
      <c r="I77" s="313">
        <v>50</v>
      </c>
      <c r="J77" s="67">
        <f t="shared" si="30"/>
        <v>52</v>
      </c>
      <c r="K77" s="313">
        <v>2</v>
      </c>
      <c r="L77" s="313">
        <v>14</v>
      </c>
      <c r="M77" s="68">
        <f t="shared" si="31"/>
        <v>16</v>
      </c>
      <c r="O77" s="432" t="str">
        <f t="shared" si="32"/>
        <v/>
      </c>
    </row>
    <row r="78" spans="1:25" ht="21.95" customHeight="1" x14ac:dyDescent="0.15">
      <c r="A78" s="64" t="s">
        <v>408</v>
      </c>
      <c r="B78" s="67">
        <f t="shared" si="33"/>
        <v>48</v>
      </c>
      <c r="C78" s="67">
        <f t="shared" si="34"/>
        <v>132</v>
      </c>
      <c r="D78" s="67">
        <f t="shared" si="28"/>
        <v>180</v>
      </c>
      <c r="E78" s="313">
        <v>0</v>
      </c>
      <c r="F78" s="313">
        <v>0</v>
      </c>
      <c r="G78" s="67">
        <f t="shared" si="29"/>
        <v>0</v>
      </c>
      <c r="H78" s="313">
        <v>48</v>
      </c>
      <c r="I78" s="313">
        <v>132</v>
      </c>
      <c r="J78" s="67">
        <f t="shared" si="30"/>
        <v>180</v>
      </c>
      <c r="K78" s="313">
        <v>0</v>
      </c>
      <c r="L78" s="313">
        <v>0</v>
      </c>
      <c r="M78" s="68">
        <f t="shared" si="31"/>
        <v>0</v>
      </c>
      <c r="O78" s="432" t="str">
        <f t="shared" si="32"/>
        <v/>
      </c>
    </row>
    <row r="79" spans="1:25" ht="21.95" customHeight="1" x14ac:dyDescent="0.15">
      <c r="A79" s="64" t="s">
        <v>398</v>
      </c>
      <c r="B79" s="67">
        <f t="shared" si="33"/>
        <v>8</v>
      </c>
      <c r="C79" s="67">
        <f t="shared" si="34"/>
        <v>22</v>
      </c>
      <c r="D79" s="67">
        <f t="shared" si="28"/>
        <v>30</v>
      </c>
      <c r="E79" s="313">
        <v>4</v>
      </c>
      <c r="F79" s="313">
        <v>22</v>
      </c>
      <c r="G79" s="67">
        <f t="shared" si="29"/>
        <v>26</v>
      </c>
      <c r="H79" s="313">
        <v>3</v>
      </c>
      <c r="I79" s="313">
        <v>0</v>
      </c>
      <c r="J79" s="67">
        <f t="shared" si="30"/>
        <v>3</v>
      </c>
      <c r="K79" s="313">
        <v>1</v>
      </c>
      <c r="L79" s="313">
        <v>0</v>
      </c>
      <c r="M79" s="68">
        <f t="shared" si="31"/>
        <v>1</v>
      </c>
      <c r="O79" s="432" t="str">
        <f t="shared" si="32"/>
        <v/>
      </c>
    </row>
    <row r="80" spans="1:25" ht="21.95" customHeight="1" x14ac:dyDescent="0.15">
      <c r="A80" s="64" t="s">
        <v>399</v>
      </c>
      <c r="B80" s="67">
        <f t="shared" si="33"/>
        <v>2</v>
      </c>
      <c r="C80" s="67">
        <f t="shared" si="34"/>
        <v>75</v>
      </c>
      <c r="D80" s="67">
        <f t="shared" si="28"/>
        <v>77</v>
      </c>
      <c r="E80" s="313">
        <v>0</v>
      </c>
      <c r="F80" s="313">
        <v>24</v>
      </c>
      <c r="G80" s="67">
        <f t="shared" si="29"/>
        <v>24</v>
      </c>
      <c r="H80" s="313">
        <v>2</v>
      </c>
      <c r="I80" s="313">
        <v>35</v>
      </c>
      <c r="J80" s="67">
        <f t="shared" si="30"/>
        <v>37</v>
      </c>
      <c r="K80" s="313">
        <v>0</v>
      </c>
      <c r="L80" s="313">
        <v>16</v>
      </c>
      <c r="M80" s="68">
        <f t="shared" si="31"/>
        <v>16</v>
      </c>
      <c r="O80" s="432" t="str">
        <f t="shared" si="32"/>
        <v/>
      </c>
    </row>
    <row r="81" spans="1:24" ht="21.95" customHeight="1" x14ac:dyDescent="0.15">
      <c r="A81" s="64" t="s">
        <v>400</v>
      </c>
      <c r="B81" s="67">
        <f t="shared" si="33"/>
        <v>3</v>
      </c>
      <c r="C81" s="67">
        <f t="shared" si="34"/>
        <v>20</v>
      </c>
      <c r="D81" s="67">
        <f t="shared" si="28"/>
        <v>23</v>
      </c>
      <c r="E81" s="313">
        <v>3</v>
      </c>
      <c r="F81" s="313">
        <v>20</v>
      </c>
      <c r="G81" s="67">
        <f t="shared" si="29"/>
        <v>23</v>
      </c>
      <c r="H81" s="313">
        <v>0</v>
      </c>
      <c r="I81" s="313">
        <v>0</v>
      </c>
      <c r="J81" s="67">
        <f t="shared" si="30"/>
        <v>0</v>
      </c>
      <c r="K81" s="313">
        <v>0</v>
      </c>
      <c r="L81" s="313">
        <v>0</v>
      </c>
      <c r="M81" s="68">
        <f t="shared" si="31"/>
        <v>0</v>
      </c>
      <c r="O81" s="432" t="str">
        <f t="shared" si="32"/>
        <v/>
      </c>
    </row>
    <row r="82" spans="1:24" ht="21.95" customHeight="1" x14ac:dyDescent="0.15">
      <c r="A82" s="64" t="s">
        <v>401</v>
      </c>
      <c r="B82" s="67">
        <f t="shared" si="33"/>
        <v>1</v>
      </c>
      <c r="C82" s="67">
        <f t="shared" si="34"/>
        <v>33</v>
      </c>
      <c r="D82" s="67">
        <f t="shared" si="28"/>
        <v>34</v>
      </c>
      <c r="E82" s="313">
        <v>1</v>
      </c>
      <c r="F82" s="313">
        <v>13</v>
      </c>
      <c r="G82" s="67">
        <f t="shared" si="29"/>
        <v>14</v>
      </c>
      <c r="H82" s="313">
        <v>0</v>
      </c>
      <c r="I82" s="313">
        <v>11</v>
      </c>
      <c r="J82" s="67">
        <f t="shared" si="30"/>
        <v>11</v>
      </c>
      <c r="K82" s="313">
        <v>0</v>
      </c>
      <c r="L82" s="313">
        <v>9</v>
      </c>
      <c r="M82" s="68">
        <f t="shared" si="31"/>
        <v>9</v>
      </c>
      <c r="O82" s="432" t="str">
        <f t="shared" si="32"/>
        <v/>
      </c>
    </row>
    <row r="83" spans="1:24" ht="21.95" customHeight="1" x14ac:dyDescent="0.15">
      <c r="A83" s="64" t="s">
        <v>402</v>
      </c>
      <c r="B83" s="67">
        <f t="shared" si="33"/>
        <v>12</v>
      </c>
      <c r="C83" s="67">
        <f t="shared" si="34"/>
        <v>114</v>
      </c>
      <c r="D83" s="67">
        <f t="shared" si="28"/>
        <v>126</v>
      </c>
      <c r="E83" s="313">
        <v>5</v>
      </c>
      <c r="F83" s="313">
        <v>45</v>
      </c>
      <c r="G83" s="67">
        <f t="shared" si="29"/>
        <v>50</v>
      </c>
      <c r="H83" s="313">
        <v>7</v>
      </c>
      <c r="I83" s="313">
        <v>58</v>
      </c>
      <c r="J83" s="67">
        <f t="shared" si="30"/>
        <v>65</v>
      </c>
      <c r="K83" s="313">
        <v>0</v>
      </c>
      <c r="L83" s="313">
        <v>11</v>
      </c>
      <c r="M83" s="68">
        <f t="shared" si="31"/>
        <v>11</v>
      </c>
      <c r="O83" s="432" t="str">
        <f t="shared" si="32"/>
        <v/>
      </c>
    </row>
    <row r="84" spans="1:24" ht="21.95" customHeight="1" x14ac:dyDescent="0.15">
      <c r="A84" s="64" t="s">
        <v>403</v>
      </c>
      <c r="B84" s="67">
        <f t="shared" si="33"/>
        <v>1</v>
      </c>
      <c r="C84" s="67">
        <f t="shared" si="34"/>
        <v>66</v>
      </c>
      <c r="D84" s="297">
        <f t="shared" si="28"/>
        <v>67</v>
      </c>
      <c r="E84" s="313">
        <v>0</v>
      </c>
      <c r="F84" s="313">
        <v>26</v>
      </c>
      <c r="G84" s="67">
        <f t="shared" si="29"/>
        <v>26</v>
      </c>
      <c r="H84" s="313">
        <v>1</v>
      </c>
      <c r="I84" s="313">
        <v>23</v>
      </c>
      <c r="J84" s="67">
        <f t="shared" si="30"/>
        <v>24</v>
      </c>
      <c r="K84" s="313">
        <v>0</v>
      </c>
      <c r="L84" s="313">
        <v>17</v>
      </c>
      <c r="M84" s="68">
        <f t="shared" si="31"/>
        <v>17</v>
      </c>
      <c r="O84" s="432" t="str">
        <f t="shared" si="32"/>
        <v/>
      </c>
    </row>
    <row r="85" spans="1:24" ht="21.95" customHeight="1" x14ac:dyDescent="0.15">
      <c r="A85" s="64" t="s">
        <v>404</v>
      </c>
      <c r="B85" s="67">
        <f t="shared" si="33"/>
        <v>8</v>
      </c>
      <c r="C85" s="67">
        <f t="shared" si="34"/>
        <v>56</v>
      </c>
      <c r="D85" s="67">
        <f t="shared" si="28"/>
        <v>64</v>
      </c>
      <c r="E85" s="313">
        <v>0</v>
      </c>
      <c r="F85" s="313">
        <v>4</v>
      </c>
      <c r="G85" s="67">
        <f t="shared" si="29"/>
        <v>4</v>
      </c>
      <c r="H85" s="313">
        <v>4</v>
      </c>
      <c r="I85" s="313">
        <v>23</v>
      </c>
      <c r="J85" s="67">
        <f t="shared" si="30"/>
        <v>27</v>
      </c>
      <c r="K85" s="313">
        <v>4</v>
      </c>
      <c r="L85" s="313">
        <v>29</v>
      </c>
      <c r="M85" s="68">
        <f t="shared" si="31"/>
        <v>33</v>
      </c>
      <c r="O85" s="432" t="str">
        <f t="shared" si="32"/>
        <v/>
      </c>
    </row>
    <row r="86" spans="1:24" ht="21.95" customHeight="1" x14ac:dyDescent="0.15">
      <c r="A86" s="64" t="s">
        <v>405</v>
      </c>
      <c r="B86" s="67">
        <f t="shared" si="33"/>
        <v>3</v>
      </c>
      <c r="C86" s="67">
        <f t="shared" si="34"/>
        <v>418</v>
      </c>
      <c r="D86" s="67">
        <f t="shared" si="28"/>
        <v>421</v>
      </c>
      <c r="E86" s="313">
        <v>3</v>
      </c>
      <c r="F86" s="313">
        <v>187</v>
      </c>
      <c r="G86" s="67">
        <f t="shared" si="29"/>
        <v>190</v>
      </c>
      <c r="H86" s="313">
        <v>0</v>
      </c>
      <c r="I86" s="313">
        <v>180</v>
      </c>
      <c r="J86" s="67">
        <f t="shared" si="30"/>
        <v>180</v>
      </c>
      <c r="K86" s="313">
        <v>0</v>
      </c>
      <c r="L86" s="313">
        <v>51</v>
      </c>
      <c r="M86" s="68">
        <f t="shared" si="31"/>
        <v>51</v>
      </c>
      <c r="O86" s="432" t="str">
        <f t="shared" si="32"/>
        <v/>
      </c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21.95" customHeight="1" x14ac:dyDescent="0.15">
      <c r="A87" s="64"/>
      <c r="B87" s="67">
        <f t="shared" si="33"/>
        <v>0</v>
      </c>
      <c r="C87" s="67">
        <f t="shared" si="34"/>
        <v>0</v>
      </c>
      <c r="D87" s="67">
        <f t="shared" si="28"/>
        <v>0</v>
      </c>
      <c r="E87" s="313"/>
      <c r="F87" s="313"/>
      <c r="G87" s="67">
        <f t="shared" si="29"/>
        <v>0</v>
      </c>
      <c r="H87" s="313"/>
      <c r="I87" s="313"/>
      <c r="J87" s="67">
        <f t="shared" si="30"/>
        <v>0</v>
      </c>
      <c r="K87" s="313"/>
      <c r="L87" s="313"/>
      <c r="M87" s="68">
        <f t="shared" si="31"/>
        <v>0</v>
      </c>
      <c r="O87" s="432" t="str">
        <f t="shared" si="32"/>
        <v/>
      </c>
    </row>
    <row r="88" spans="1:24" ht="21.95" customHeight="1" x14ac:dyDescent="0.15">
      <c r="A88" s="64"/>
      <c r="B88" s="67">
        <f t="shared" si="33"/>
        <v>0</v>
      </c>
      <c r="C88" s="67">
        <f t="shared" si="34"/>
        <v>0</v>
      </c>
      <c r="D88" s="67">
        <f t="shared" si="28"/>
        <v>0</v>
      </c>
      <c r="E88" s="313"/>
      <c r="F88" s="313"/>
      <c r="G88" s="67">
        <f t="shared" si="29"/>
        <v>0</v>
      </c>
      <c r="H88" s="313"/>
      <c r="I88" s="313"/>
      <c r="J88" s="67">
        <f t="shared" si="30"/>
        <v>0</v>
      </c>
      <c r="K88" s="313"/>
      <c r="L88" s="313"/>
      <c r="M88" s="68">
        <f t="shared" si="31"/>
        <v>0</v>
      </c>
      <c r="O88" s="432" t="str">
        <f t="shared" si="32"/>
        <v/>
      </c>
      <c r="P88" s="13"/>
      <c r="Q88" s="13"/>
      <c r="R88" s="13"/>
      <c r="S88" s="13"/>
      <c r="T88" s="13"/>
      <c r="U88" s="13"/>
      <c r="V88" s="13"/>
      <c r="W88" s="13"/>
    </row>
    <row r="89" spans="1:24" ht="21.95" customHeight="1" x14ac:dyDescent="0.15">
      <c r="A89" s="64"/>
      <c r="B89" s="67">
        <f t="shared" si="33"/>
        <v>0</v>
      </c>
      <c r="C89" s="67">
        <f t="shared" si="34"/>
        <v>0</v>
      </c>
      <c r="D89" s="67">
        <f t="shared" si="28"/>
        <v>0</v>
      </c>
      <c r="E89" s="313"/>
      <c r="F89" s="313"/>
      <c r="G89" s="67">
        <f t="shared" si="29"/>
        <v>0</v>
      </c>
      <c r="H89" s="313"/>
      <c r="I89" s="313"/>
      <c r="J89" s="67">
        <f t="shared" si="30"/>
        <v>0</v>
      </c>
      <c r="K89" s="313"/>
      <c r="L89" s="313"/>
      <c r="M89" s="68">
        <f t="shared" si="31"/>
        <v>0</v>
      </c>
      <c r="O89" s="432" t="str">
        <f t="shared" si="32"/>
        <v/>
      </c>
    </row>
    <row r="90" spans="1:24" ht="21.95" customHeight="1" x14ac:dyDescent="0.15">
      <c r="A90" s="64"/>
      <c r="B90" s="67">
        <f t="shared" ref="B90:B105" si="35">SUM(E90,H90,K90)</f>
        <v>0</v>
      </c>
      <c r="C90" s="67">
        <f t="shared" ref="C90:C105" si="36">SUM(F90,I90,L90)</f>
        <v>0</v>
      </c>
      <c r="D90" s="67">
        <f t="shared" ref="D90:D105" si="37">SUM(B90:C90)</f>
        <v>0</v>
      </c>
      <c r="E90" s="313"/>
      <c r="F90" s="313"/>
      <c r="G90" s="67">
        <f t="shared" ref="G90:G105" si="38">SUM(E90:F90)</f>
        <v>0</v>
      </c>
      <c r="H90" s="313"/>
      <c r="I90" s="313"/>
      <c r="J90" s="67">
        <f t="shared" ref="J90:J105" si="39">SUM(H90:I90)</f>
        <v>0</v>
      </c>
      <c r="K90" s="313"/>
      <c r="L90" s="313"/>
      <c r="M90" s="68">
        <f t="shared" ref="M90:M105" si="40">SUM(K90:L90)</f>
        <v>0</v>
      </c>
      <c r="O90" s="432" t="str">
        <f t="shared" si="32"/>
        <v/>
      </c>
    </row>
    <row r="91" spans="1:24" ht="21.95" customHeight="1" x14ac:dyDescent="0.15">
      <c r="A91" s="64"/>
      <c r="B91" s="67">
        <f t="shared" si="35"/>
        <v>0</v>
      </c>
      <c r="C91" s="67">
        <f t="shared" si="36"/>
        <v>0</v>
      </c>
      <c r="D91" s="67">
        <f t="shared" si="37"/>
        <v>0</v>
      </c>
      <c r="E91" s="313"/>
      <c r="F91" s="313"/>
      <c r="G91" s="67">
        <f t="shared" si="38"/>
        <v>0</v>
      </c>
      <c r="H91" s="313"/>
      <c r="I91" s="313"/>
      <c r="J91" s="67">
        <f t="shared" si="39"/>
        <v>0</v>
      </c>
      <c r="K91" s="313"/>
      <c r="L91" s="313"/>
      <c r="M91" s="68">
        <f t="shared" si="40"/>
        <v>0</v>
      </c>
      <c r="O91" s="432" t="str">
        <f t="shared" si="32"/>
        <v/>
      </c>
    </row>
    <row r="92" spans="1:24" ht="21.95" customHeight="1" x14ac:dyDescent="0.15">
      <c r="A92" s="64"/>
      <c r="B92" s="67">
        <f t="shared" si="35"/>
        <v>0</v>
      </c>
      <c r="C92" s="67">
        <f t="shared" si="36"/>
        <v>0</v>
      </c>
      <c r="D92" s="67">
        <f t="shared" si="37"/>
        <v>0</v>
      </c>
      <c r="E92" s="313"/>
      <c r="F92" s="313"/>
      <c r="G92" s="67">
        <f t="shared" si="38"/>
        <v>0</v>
      </c>
      <c r="H92" s="313"/>
      <c r="I92" s="313"/>
      <c r="J92" s="67">
        <f t="shared" si="39"/>
        <v>0</v>
      </c>
      <c r="K92" s="313"/>
      <c r="L92" s="313"/>
      <c r="M92" s="68">
        <f t="shared" si="40"/>
        <v>0</v>
      </c>
      <c r="O92" s="432" t="str">
        <f t="shared" si="32"/>
        <v/>
      </c>
    </row>
    <row r="93" spans="1:24" ht="21.95" customHeight="1" x14ac:dyDescent="0.15">
      <c r="A93" s="64"/>
      <c r="B93" s="67">
        <f t="shared" si="35"/>
        <v>0</v>
      </c>
      <c r="C93" s="67">
        <f t="shared" si="36"/>
        <v>0</v>
      </c>
      <c r="D93" s="67">
        <f t="shared" si="37"/>
        <v>0</v>
      </c>
      <c r="E93" s="313"/>
      <c r="F93" s="313"/>
      <c r="G93" s="67">
        <f t="shared" si="38"/>
        <v>0</v>
      </c>
      <c r="H93" s="313"/>
      <c r="I93" s="313"/>
      <c r="J93" s="67">
        <f t="shared" si="39"/>
        <v>0</v>
      </c>
      <c r="K93" s="313"/>
      <c r="L93" s="313"/>
      <c r="M93" s="68">
        <f t="shared" si="40"/>
        <v>0</v>
      </c>
      <c r="O93" s="432" t="str">
        <f t="shared" si="32"/>
        <v/>
      </c>
    </row>
    <row r="94" spans="1:24" ht="21.95" customHeight="1" x14ac:dyDescent="0.15">
      <c r="A94" s="64"/>
      <c r="B94" s="67">
        <f t="shared" si="35"/>
        <v>0</v>
      </c>
      <c r="C94" s="67">
        <f t="shared" si="36"/>
        <v>0</v>
      </c>
      <c r="D94" s="67">
        <f t="shared" si="37"/>
        <v>0</v>
      </c>
      <c r="E94" s="313"/>
      <c r="F94" s="313"/>
      <c r="G94" s="67">
        <f t="shared" si="38"/>
        <v>0</v>
      </c>
      <c r="H94" s="313"/>
      <c r="I94" s="313"/>
      <c r="J94" s="67">
        <f t="shared" si="39"/>
        <v>0</v>
      </c>
      <c r="K94" s="313"/>
      <c r="L94" s="313"/>
      <c r="M94" s="68">
        <f t="shared" si="40"/>
        <v>0</v>
      </c>
      <c r="O94" s="432" t="str">
        <f t="shared" si="32"/>
        <v/>
      </c>
    </row>
    <row r="95" spans="1:24" ht="21.95" customHeight="1" x14ac:dyDescent="0.15">
      <c r="A95" s="64"/>
      <c r="B95" s="67">
        <f t="shared" si="35"/>
        <v>0</v>
      </c>
      <c r="C95" s="67">
        <f t="shared" si="36"/>
        <v>0</v>
      </c>
      <c r="D95" s="67">
        <f t="shared" si="37"/>
        <v>0</v>
      </c>
      <c r="E95" s="313"/>
      <c r="F95" s="313"/>
      <c r="G95" s="67">
        <f t="shared" si="38"/>
        <v>0</v>
      </c>
      <c r="H95" s="313"/>
      <c r="I95" s="313"/>
      <c r="J95" s="67">
        <f t="shared" si="39"/>
        <v>0</v>
      </c>
      <c r="K95" s="313"/>
      <c r="L95" s="313"/>
      <c r="M95" s="68">
        <f t="shared" si="40"/>
        <v>0</v>
      </c>
      <c r="O95" s="432" t="str">
        <f t="shared" si="32"/>
        <v/>
      </c>
    </row>
    <row r="96" spans="1:24" ht="21.95" customHeight="1" x14ac:dyDescent="0.15">
      <c r="A96" s="64"/>
      <c r="B96" s="67">
        <f t="shared" si="35"/>
        <v>0</v>
      </c>
      <c r="C96" s="67">
        <f t="shared" si="36"/>
        <v>0</v>
      </c>
      <c r="D96" s="67">
        <f t="shared" si="37"/>
        <v>0</v>
      </c>
      <c r="E96" s="313"/>
      <c r="F96" s="313"/>
      <c r="G96" s="67">
        <f t="shared" si="38"/>
        <v>0</v>
      </c>
      <c r="H96" s="313"/>
      <c r="I96" s="313"/>
      <c r="J96" s="67">
        <f t="shared" si="39"/>
        <v>0</v>
      </c>
      <c r="K96" s="313"/>
      <c r="L96" s="313"/>
      <c r="M96" s="68">
        <f t="shared" si="40"/>
        <v>0</v>
      </c>
      <c r="O96" s="432" t="str">
        <f t="shared" si="32"/>
        <v/>
      </c>
    </row>
    <row r="97" spans="1:23" ht="21.95" customHeight="1" x14ac:dyDescent="0.15">
      <c r="A97" s="64"/>
      <c r="B97" s="67">
        <f t="shared" si="35"/>
        <v>0</v>
      </c>
      <c r="C97" s="67">
        <f t="shared" si="36"/>
        <v>0</v>
      </c>
      <c r="D97" s="67">
        <f t="shared" si="37"/>
        <v>0</v>
      </c>
      <c r="E97" s="313"/>
      <c r="F97" s="313"/>
      <c r="G97" s="67">
        <f t="shared" si="38"/>
        <v>0</v>
      </c>
      <c r="H97" s="313"/>
      <c r="I97" s="313"/>
      <c r="J97" s="67">
        <f t="shared" si="39"/>
        <v>0</v>
      </c>
      <c r="K97" s="313"/>
      <c r="L97" s="313"/>
      <c r="M97" s="68">
        <f t="shared" si="40"/>
        <v>0</v>
      </c>
      <c r="O97" s="432" t="str">
        <f t="shared" si="32"/>
        <v/>
      </c>
    </row>
    <row r="98" spans="1:23" ht="21.95" customHeight="1" x14ac:dyDescent="0.15">
      <c r="A98" s="64"/>
      <c r="B98" s="67">
        <f t="shared" si="35"/>
        <v>0</v>
      </c>
      <c r="C98" s="67">
        <f t="shared" si="36"/>
        <v>0</v>
      </c>
      <c r="D98" s="67">
        <f t="shared" si="37"/>
        <v>0</v>
      </c>
      <c r="E98" s="313"/>
      <c r="F98" s="313"/>
      <c r="G98" s="67">
        <f t="shared" si="38"/>
        <v>0</v>
      </c>
      <c r="H98" s="313"/>
      <c r="I98" s="313"/>
      <c r="J98" s="67">
        <f t="shared" si="39"/>
        <v>0</v>
      </c>
      <c r="K98" s="313"/>
      <c r="L98" s="313"/>
      <c r="M98" s="68">
        <f t="shared" si="40"/>
        <v>0</v>
      </c>
      <c r="O98" s="432" t="str">
        <f t="shared" si="32"/>
        <v/>
      </c>
    </row>
    <row r="99" spans="1:23" ht="21.95" customHeight="1" x14ac:dyDescent="0.15">
      <c r="A99" s="64"/>
      <c r="B99" s="67">
        <f t="shared" si="35"/>
        <v>0</v>
      </c>
      <c r="C99" s="67">
        <f t="shared" si="36"/>
        <v>0</v>
      </c>
      <c r="D99" s="67">
        <f t="shared" si="37"/>
        <v>0</v>
      </c>
      <c r="E99" s="313"/>
      <c r="F99" s="313"/>
      <c r="G99" s="67">
        <f t="shared" si="38"/>
        <v>0</v>
      </c>
      <c r="H99" s="313"/>
      <c r="I99" s="313"/>
      <c r="J99" s="67">
        <f t="shared" si="39"/>
        <v>0</v>
      </c>
      <c r="K99" s="313"/>
      <c r="L99" s="313"/>
      <c r="M99" s="68">
        <f t="shared" si="40"/>
        <v>0</v>
      </c>
      <c r="O99" s="432" t="str">
        <f t="shared" si="32"/>
        <v/>
      </c>
    </row>
    <row r="100" spans="1:23" ht="21.95" customHeight="1" x14ac:dyDescent="0.15">
      <c r="A100" s="64"/>
      <c r="B100" s="67">
        <f t="shared" si="35"/>
        <v>0</v>
      </c>
      <c r="C100" s="67">
        <f t="shared" si="36"/>
        <v>0</v>
      </c>
      <c r="D100" s="67">
        <f t="shared" si="37"/>
        <v>0</v>
      </c>
      <c r="E100" s="313"/>
      <c r="F100" s="313"/>
      <c r="G100" s="67">
        <f t="shared" si="38"/>
        <v>0</v>
      </c>
      <c r="H100" s="313"/>
      <c r="I100" s="313"/>
      <c r="J100" s="67">
        <f t="shared" si="39"/>
        <v>0</v>
      </c>
      <c r="K100" s="313"/>
      <c r="L100" s="313"/>
      <c r="M100" s="68">
        <f t="shared" si="40"/>
        <v>0</v>
      </c>
      <c r="O100" s="432" t="str">
        <f t="shared" si="32"/>
        <v/>
      </c>
    </row>
    <row r="101" spans="1:23" ht="21.95" customHeight="1" x14ac:dyDescent="0.15">
      <c r="A101" s="64"/>
      <c r="B101" s="67">
        <f t="shared" si="35"/>
        <v>0</v>
      </c>
      <c r="C101" s="67">
        <f t="shared" si="36"/>
        <v>0</v>
      </c>
      <c r="D101" s="67">
        <f t="shared" si="37"/>
        <v>0</v>
      </c>
      <c r="E101" s="313"/>
      <c r="F101" s="313"/>
      <c r="G101" s="67">
        <f t="shared" si="38"/>
        <v>0</v>
      </c>
      <c r="H101" s="313"/>
      <c r="I101" s="313"/>
      <c r="J101" s="67">
        <f t="shared" si="39"/>
        <v>0</v>
      </c>
      <c r="K101" s="313"/>
      <c r="L101" s="313"/>
      <c r="M101" s="68">
        <f t="shared" si="40"/>
        <v>0</v>
      </c>
      <c r="O101" s="432" t="str">
        <f t="shared" si="32"/>
        <v/>
      </c>
    </row>
    <row r="102" spans="1:23" ht="21.95" customHeight="1" x14ac:dyDescent="0.15">
      <c r="A102" s="64"/>
      <c r="B102" s="67">
        <f t="shared" si="35"/>
        <v>0</v>
      </c>
      <c r="C102" s="67">
        <f t="shared" si="36"/>
        <v>0</v>
      </c>
      <c r="D102" s="67">
        <f t="shared" si="37"/>
        <v>0</v>
      </c>
      <c r="E102" s="313"/>
      <c r="F102" s="313"/>
      <c r="G102" s="67">
        <f t="shared" si="38"/>
        <v>0</v>
      </c>
      <c r="H102" s="313"/>
      <c r="I102" s="313"/>
      <c r="J102" s="67">
        <f t="shared" si="39"/>
        <v>0</v>
      </c>
      <c r="K102" s="313"/>
      <c r="L102" s="313"/>
      <c r="M102" s="68">
        <f t="shared" si="40"/>
        <v>0</v>
      </c>
      <c r="O102" s="432" t="str">
        <f t="shared" si="32"/>
        <v/>
      </c>
    </row>
    <row r="103" spans="1:23" ht="21.95" customHeight="1" x14ac:dyDescent="0.15">
      <c r="A103" s="64"/>
      <c r="B103" s="67">
        <f t="shared" si="35"/>
        <v>0</v>
      </c>
      <c r="C103" s="67">
        <f t="shared" si="36"/>
        <v>0</v>
      </c>
      <c r="D103" s="67">
        <f t="shared" si="37"/>
        <v>0</v>
      </c>
      <c r="E103" s="313"/>
      <c r="F103" s="313"/>
      <c r="G103" s="67">
        <f t="shared" si="38"/>
        <v>0</v>
      </c>
      <c r="H103" s="313"/>
      <c r="I103" s="313"/>
      <c r="J103" s="67">
        <f t="shared" si="39"/>
        <v>0</v>
      </c>
      <c r="K103" s="313"/>
      <c r="L103" s="313"/>
      <c r="M103" s="68">
        <f t="shared" si="40"/>
        <v>0</v>
      </c>
      <c r="O103" s="432" t="str">
        <f t="shared" si="32"/>
        <v/>
      </c>
    </row>
    <row r="104" spans="1:23" ht="21.95" customHeight="1" x14ac:dyDescent="0.15">
      <c r="A104" s="64"/>
      <c r="B104" s="67">
        <f t="shared" si="35"/>
        <v>0</v>
      </c>
      <c r="C104" s="67">
        <f t="shared" si="36"/>
        <v>0</v>
      </c>
      <c r="D104" s="67">
        <f t="shared" si="37"/>
        <v>0</v>
      </c>
      <c r="E104" s="313"/>
      <c r="F104" s="313"/>
      <c r="G104" s="67">
        <f t="shared" si="38"/>
        <v>0</v>
      </c>
      <c r="H104" s="313"/>
      <c r="I104" s="313"/>
      <c r="J104" s="67">
        <f t="shared" si="39"/>
        <v>0</v>
      </c>
      <c r="K104" s="313"/>
      <c r="L104" s="313"/>
      <c r="M104" s="68">
        <f t="shared" si="40"/>
        <v>0</v>
      </c>
      <c r="O104" s="432" t="str">
        <f t="shared" si="32"/>
        <v/>
      </c>
    </row>
    <row r="105" spans="1:23" ht="21.95" customHeight="1" thickBot="1" x14ac:dyDescent="0.2">
      <c r="A105" s="66"/>
      <c r="B105" s="173">
        <f t="shared" si="35"/>
        <v>0</v>
      </c>
      <c r="C105" s="173">
        <f t="shared" si="36"/>
        <v>0</v>
      </c>
      <c r="D105" s="173">
        <f t="shared" si="37"/>
        <v>0</v>
      </c>
      <c r="E105" s="42"/>
      <c r="F105" s="42"/>
      <c r="G105" s="173">
        <f t="shared" si="38"/>
        <v>0</v>
      </c>
      <c r="H105" s="42"/>
      <c r="I105" s="42"/>
      <c r="J105" s="173">
        <f t="shared" si="39"/>
        <v>0</v>
      </c>
      <c r="K105" s="42"/>
      <c r="L105" s="42"/>
      <c r="M105" s="185">
        <f t="shared" si="40"/>
        <v>0</v>
      </c>
      <c r="O105" s="432" t="str">
        <f t="shared" si="32"/>
        <v/>
      </c>
      <c r="P105" s="13"/>
      <c r="Q105" s="13"/>
      <c r="R105" s="13"/>
      <c r="S105" s="13"/>
      <c r="T105" s="13"/>
      <c r="U105" s="13"/>
      <c r="V105" s="13"/>
      <c r="W105" s="13"/>
    </row>
  </sheetData>
  <sheetProtection algorithmName="SHA-512" hashValue="RwzUzfKDmuOOavVuzB0Puzgenulr0gho2glCO9hMalvv2HqJyGljzjRAPrpSxPa8HmjC+Otal40P1uhzos3O8w==" saltValue="emLJWldwmhktPH+ZaLUoFw==" spinCount="100000" sheet="1" objects="1" scenarios="1" selectLockedCells="1"/>
  <mergeCells count="14">
    <mergeCell ref="A37:D37"/>
    <mergeCell ref="L37:M37"/>
    <mergeCell ref="A3:D3"/>
    <mergeCell ref="L3:M3"/>
    <mergeCell ref="A1:M1"/>
    <mergeCell ref="A2:C2"/>
    <mergeCell ref="A36:M36"/>
    <mergeCell ref="A72:D72"/>
    <mergeCell ref="L72:M72"/>
    <mergeCell ref="K73:M73"/>
    <mergeCell ref="A73:A74"/>
    <mergeCell ref="B73:D73"/>
    <mergeCell ref="E73:G73"/>
    <mergeCell ref="H73:J73"/>
  </mergeCells>
  <phoneticPr fontId="3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horizontalDpi="300" verticalDpi="300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H105"/>
  <sheetViews>
    <sheetView showGridLines="0" topLeftCell="A55" zoomScale="70" zoomScaleNormal="70" zoomScaleSheetLayoutView="70" workbookViewId="0">
      <selection activeCell="I53" sqref="I53"/>
    </sheetView>
  </sheetViews>
  <sheetFormatPr defaultColWidth="9.109375" defaultRowHeight="14.25" x14ac:dyDescent="0.15"/>
  <cols>
    <col min="1" max="13" width="15.109375" style="1" customWidth="1"/>
    <col min="14" max="14" width="4" style="1" customWidth="1"/>
    <col min="15" max="15" width="5.6640625" style="1" bestFit="1" customWidth="1"/>
    <col min="16" max="20" width="6.6640625" style="1" bestFit="1" customWidth="1"/>
    <col min="21" max="25" width="8.5546875" style="1" bestFit="1" customWidth="1"/>
    <col min="26" max="242" width="9.109375" style="1"/>
  </cols>
  <sheetData>
    <row r="1" spans="1:25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1:25" ht="24.75" customHeight="1" x14ac:dyDescent="0.15">
      <c r="A2" s="549" t="s">
        <v>110</v>
      </c>
      <c r="B2" s="549"/>
      <c r="C2" s="549"/>
    </row>
    <row r="3" spans="1:25" ht="30.75" customHeight="1" thickBot="1" x14ac:dyDescent="0.2">
      <c r="A3" s="541" t="s">
        <v>22</v>
      </c>
      <c r="B3" s="541"/>
      <c r="C3" s="541"/>
      <c r="D3" s="541"/>
      <c r="L3" s="542" t="s">
        <v>147</v>
      </c>
      <c r="M3" s="542"/>
      <c r="O3" s="433" t="s">
        <v>353</v>
      </c>
      <c r="P3" s="432"/>
      <c r="Q3" s="432"/>
      <c r="R3" s="432"/>
      <c r="S3" s="432"/>
      <c r="T3" s="432"/>
      <c r="U3" s="432"/>
      <c r="V3" s="432"/>
      <c r="W3" s="432"/>
      <c r="X3" s="432"/>
      <c r="Y3" s="432"/>
    </row>
    <row r="4" spans="1:25" ht="30" customHeight="1" thickBot="1" x14ac:dyDescent="0.2">
      <c r="A4" s="57" t="s">
        <v>224</v>
      </c>
      <c r="B4" s="58" t="s">
        <v>242</v>
      </c>
      <c r="C4" s="59" t="s">
        <v>196</v>
      </c>
      <c r="D4" s="58" t="s">
        <v>78</v>
      </c>
      <c r="E4" s="58" t="s">
        <v>98</v>
      </c>
      <c r="F4" s="58" t="s">
        <v>102</v>
      </c>
      <c r="G4" s="58" t="s">
        <v>84</v>
      </c>
      <c r="H4" s="58" t="s">
        <v>83</v>
      </c>
      <c r="I4" s="58" t="s">
        <v>86</v>
      </c>
      <c r="J4" s="58" t="s">
        <v>99</v>
      </c>
      <c r="K4" s="58" t="s">
        <v>100</v>
      </c>
      <c r="L4" s="58" t="s">
        <v>101</v>
      </c>
      <c r="M4" s="60" t="s">
        <v>103</v>
      </c>
      <c r="O4" s="432" t="s">
        <v>196</v>
      </c>
      <c r="P4" s="432" t="s">
        <v>78</v>
      </c>
      <c r="Q4" s="432" t="s">
        <v>98</v>
      </c>
      <c r="R4" s="432" t="s">
        <v>102</v>
      </c>
      <c r="S4" s="432" t="s">
        <v>84</v>
      </c>
      <c r="T4" s="432" t="s">
        <v>83</v>
      </c>
      <c r="U4" s="432" t="s">
        <v>86</v>
      </c>
      <c r="V4" s="432" t="s">
        <v>99</v>
      </c>
      <c r="W4" s="432" t="s">
        <v>100</v>
      </c>
      <c r="X4" s="432" t="s">
        <v>101</v>
      </c>
      <c r="Y4" s="432" t="s">
        <v>103</v>
      </c>
    </row>
    <row r="5" spans="1:25" ht="21.75" customHeight="1" thickTop="1" x14ac:dyDescent="0.15">
      <c r="A5" s="61" t="s">
        <v>243</v>
      </c>
      <c r="B5" s="373">
        <f t="shared" ref="B5:B19" si="0">SUM(C5:M5)</f>
        <v>65</v>
      </c>
      <c r="C5" s="373">
        <f t="shared" ref="C5:M5" si="1">SUM(C6:C35)</f>
        <v>9</v>
      </c>
      <c r="D5" s="373">
        <f t="shared" si="1"/>
        <v>2</v>
      </c>
      <c r="E5" s="373">
        <f t="shared" si="1"/>
        <v>2</v>
      </c>
      <c r="F5" s="373">
        <f t="shared" si="1"/>
        <v>5</v>
      </c>
      <c r="G5" s="373">
        <f t="shared" si="1"/>
        <v>3</v>
      </c>
      <c r="H5" s="373">
        <f t="shared" si="1"/>
        <v>31</v>
      </c>
      <c r="I5" s="373">
        <f t="shared" si="1"/>
        <v>12</v>
      </c>
      <c r="J5" s="373">
        <f t="shared" si="1"/>
        <v>1</v>
      </c>
      <c r="K5" s="373">
        <f t="shared" si="1"/>
        <v>0</v>
      </c>
      <c r="L5" s="373">
        <f t="shared" si="1"/>
        <v>0</v>
      </c>
      <c r="M5" s="374">
        <f t="shared" si="1"/>
        <v>0</v>
      </c>
      <c r="O5" s="432" t="str">
        <f t="shared" ref="O5:O35" si="2">IF((C5*1)&lt;=C39,"","오류")</f>
        <v/>
      </c>
      <c r="P5" s="432" t="str">
        <f t="shared" ref="P5:P35" si="3">IF((D5*10)&lt;=D39,"","오류")</f>
        <v/>
      </c>
      <c r="Q5" s="432" t="str">
        <f t="shared" ref="Q5:Q35" si="4">IF((E5*20)&lt;=E39,"","오류")</f>
        <v/>
      </c>
      <c r="R5" s="432" t="str">
        <f t="shared" ref="R5:R35" si="5">IF((F5*30)&lt;=F39,"","오류")</f>
        <v/>
      </c>
      <c r="S5" s="432" t="str">
        <f t="shared" ref="S5:S35" si="6">IF((G5*40)&lt;=G39,"","오류")</f>
        <v/>
      </c>
      <c r="T5" s="432" t="str">
        <f t="shared" ref="T5:T35" si="7">IF((H5*50)&lt;=H39,"","오류")</f>
        <v/>
      </c>
      <c r="U5" s="432" t="str">
        <f t="shared" ref="U5:U35" si="8">IF((I5*100)&lt;=I39,"","오류")</f>
        <v/>
      </c>
      <c r="V5" s="432" t="str">
        <f t="shared" ref="V5:V35" si="9">IF((J5*200)&lt;=J39,"","오류")</f>
        <v/>
      </c>
      <c r="W5" s="432" t="str">
        <f t="shared" ref="W5:W35" si="10">IF((K5*300)&lt;=K39,"","오류")</f>
        <v/>
      </c>
      <c r="X5" s="432" t="str">
        <f t="shared" ref="X5:X35" si="11">IF((L5*400)&lt;=L39,"","오류")</f>
        <v/>
      </c>
      <c r="Y5" s="432" t="str">
        <f t="shared" ref="Y5:Y35" si="12">IF((M5*500)&lt;=M39,"","오류")</f>
        <v/>
      </c>
    </row>
    <row r="6" spans="1:25" ht="21.75" customHeight="1" x14ac:dyDescent="0.15">
      <c r="A6" s="64" t="s">
        <v>395</v>
      </c>
      <c r="B6" s="375">
        <f t="shared" si="0"/>
        <v>2</v>
      </c>
      <c r="C6" s="340">
        <v>1</v>
      </c>
      <c r="D6" s="340">
        <v>0</v>
      </c>
      <c r="E6" s="340">
        <v>0</v>
      </c>
      <c r="F6" s="340">
        <v>1</v>
      </c>
      <c r="G6" s="340">
        <v>0</v>
      </c>
      <c r="H6" s="340">
        <v>0</v>
      </c>
      <c r="I6" s="340">
        <v>0</v>
      </c>
      <c r="J6" s="340">
        <v>0</v>
      </c>
      <c r="K6" s="340">
        <v>0</v>
      </c>
      <c r="L6" s="340">
        <v>0</v>
      </c>
      <c r="M6" s="341">
        <v>0</v>
      </c>
      <c r="O6" s="432" t="str">
        <f t="shared" si="2"/>
        <v/>
      </c>
      <c r="P6" s="432" t="str">
        <f t="shared" si="3"/>
        <v/>
      </c>
      <c r="Q6" s="432" t="str">
        <f t="shared" si="4"/>
        <v/>
      </c>
      <c r="R6" s="432" t="str">
        <f t="shared" si="5"/>
        <v/>
      </c>
      <c r="S6" s="432" t="str">
        <f t="shared" si="6"/>
        <v/>
      </c>
      <c r="T6" s="432" t="str">
        <f t="shared" si="7"/>
        <v/>
      </c>
      <c r="U6" s="432" t="str">
        <f t="shared" si="8"/>
        <v/>
      </c>
      <c r="V6" s="432" t="str">
        <f t="shared" si="9"/>
        <v/>
      </c>
      <c r="W6" s="432" t="str">
        <f t="shared" si="10"/>
        <v/>
      </c>
      <c r="X6" s="432" t="str">
        <f t="shared" si="11"/>
        <v/>
      </c>
      <c r="Y6" s="432" t="str">
        <f t="shared" si="12"/>
        <v/>
      </c>
    </row>
    <row r="7" spans="1:25" ht="21.75" customHeight="1" x14ac:dyDescent="0.15">
      <c r="A7" s="64" t="s">
        <v>396</v>
      </c>
      <c r="B7" s="375">
        <f t="shared" si="0"/>
        <v>5</v>
      </c>
      <c r="C7" s="342">
        <v>2</v>
      </c>
      <c r="D7" s="342">
        <v>0</v>
      </c>
      <c r="E7" s="342">
        <v>0</v>
      </c>
      <c r="F7" s="342">
        <v>0</v>
      </c>
      <c r="G7" s="342">
        <v>1</v>
      </c>
      <c r="H7" s="342">
        <v>1</v>
      </c>
      <c r="I7" s="342">
        <v>1</v>
      </c>
      <c r="J7" s="342">
        <v>0</v>
      </c>
      <c r="K7" s="342">
        <v>0</v>
      </c>
      <c r="L7" s="342">
        <v>0</v>
      </c>
      <c r="M7" s="344">
        <v>0</v>
      </c>
      <c r="O7" s="432" t="str">
        <f t="shared" si="2"/>
        <v/>
      </c>
      <c r="P7" s="432" t="str">
        <f t="shared" si="3"/>
        <v/>
      </c>
      <c r="Q7" s="432" t="str">
        <f t="shared" si="4"/>
        <v/>
      </c>
      <c r="R7" s="432" t="str">
        <f t="shared" si="5"/>
        <v/>
      </c>
      <c r="S7" s="432" t="str">
        <f t="shared" si="6"/>
        <v/>
      </c>
      <c r="T7" s="432" t="str">
        <f t="shared" si="7"/>
        <v/>
      </c>
      <c r="U7" s="432" t="str">
        <f t="shared" si="8"/>
        <v/>
      </c>
      <c r="V7" s="432" t="str">
        <f t="shared" si="9"/>
        <v/>
      </c>
      <c r="W7" s="432" t="str">
        <f t="shared" si="10"/>
        <v/>
      </c>
      <c r="X7" s="432" t="str">
        <f t="shared" si="11"/>
        <v/>
      </c>
      <c r="Y7" s="432" t="str">
        <f t="shared" si="12"/>
        <v/>
      </c>
    </row>
    <row r="8" spans="1:25" ht="21.75" customHeight="1" x14ac:dyDescent="0.15">
      <c r="A8" s="64" t="s">
        <v>397</v>
      </c>
      <c r="B8" s="375">
        <f t="shared" si="0"/>
        <v>11</v>
      </c>
      <c r="C8" s="342">
        <v>2</v>
      </c>
      <c r="D8" s="342">
        <v>0</v>
      </c>
      <c r="E8" s="342">
        <v>0</v>
      </c>
      <c r="F8" s="342">
        <v>0</v>
      </c>
      <c r="G8" s="342">
        <v>0</v>
      </c>
      <c r="H8" s="342">
        <v>4</v>
      </c>
      <c r="I8" s="342">
        <v>4</v>
      </c>
      <c r="J8" s="342">
        <v>1</v>
      </c>
      <c r="K8" s="342">
        <v>0</v>
      </c>
      <c r="L8" s="342">
        <v>0</v>
      </c>
      <c r="M8" s="344">
        <v>0</v>
      </c>
      <c r="O8" s="432" t="str">
        <f t="shared" si="2"/>
        <v/>
      </c>
      <c r="P8" s="432" t="str">
        <f t="shared" si="3"/>
        <v/>
      </c>
      <c r="Q8" s="432" t="str">
        <f t="shared" si="4"/>
        <v/>
      </c>
      <c r="R8" s="432" t="str">
        <f t="shared" si="5"/>
        <v/>
      </c>
      <c r="S8" s="432" t="str">
        <f t="shared" si="6"/>
        <v/>
      </c>
      <c r="T8" s="432" t="str">
        <f t="shared" si="7"/>
        <v/>
      </c>
      <c r="U8" s="432" t="str">
        <f t="shared" si="8"/>
        <v/>
      </c>
      <c r="V8" s="432" t="str">
        <f t="shared" si="9"/>
        <v/>
      </c>
      <c r="W8" s="432" t="str">
        <f t="shared" si="10"/>
        <v/>
      </c>
      <c r="X8" s="432" t="str">
        <f t="shared" si="11"/>
        <v/>
      </c>
      <c r="Y8" s="432" t="str">
        <f t="shared" si="12"/>
        <v/>
      </c>
    </row>
    <row r="9" spans="1:25" ht="21.75" customHeight="1" x14ac:dyDescent="0.15">
      <c r="A9" s="64" t="s">
        <v>398</v>
      </c>
      <c r="B9" s="375">
        <f t="shared" si="0"/>
        <v>6</v>
      </c>
      <c r="C9" s="342">
        <v>0</v>
      </c>
      <c r="D9" s="342">
        <v>0</v>
      </c>
      <c r="E9" s="342">
        <v>0</v>
      </c>
      <c r="F9" s="342">
        <v>2</v>
      </c>
      <c r="G9" s="342">
        <v>0</v>
      </c>
      <c r="H9" s="342">
        <v>4</v>
      </c>
      <c r="I9" s="342">
        <v>0</v>
      </c>
      <c r="J9" s="342">
        <v>0</v>
      </c>
      <c r="K9" s="342">
        <v>0</v>
      </c>
      <c r="L9" s="342">
        <v>0</v>
      </c>
      <c r="M9" s="344">
        <v>0</v>
      </c>
      <c r="O9" s="432" t="str">
        <f t="shared" si="2"/>
        <v/>
      </c>
      <c r="P9" s="432" t="str">
        <f t="shared" si="3"/>
        <v/>
      </c>
      <c r="Q9" s="432" t="str">
        <f t="shared" si="4"/>
        <v/>
      </c>
      <c r="R9" s="432" t="str">
        <f t="shared" si="5"/>
        <v/>
      </c>
      <c r="S9" s="432" t="str">
        <f t="shared" si="6"/>
        <v/>
      </c>
      <c r="T9" s="432" t="str">
        <f t="shared" si="7"/>
        <v/>
      </c>
      <c r="U9" s="432" t="str">
        <f t="shared" si="8"/>
        <v/>
      </c>
      <c r="V9" s="432" t="str">
        <f t="shared" si="9"/>
        <v/>
      </c>
      <c r="W9" s="432" t="str">
        <f t="shared" si="10"/>
        <v/>
      </c>
      <c r="X9" s="432" t="str">
        <f t="shared" si="11"/>
        <v/>
      </c>
      <c r="Y9" s="432" t="str">
        <f t="shared" si="12"/>
        <v/>
      </c>
    </row>
    <row r="10" spans="1:25" ht="21.75" customHeight="1" x14ac:dyDescent="0.15">
      <c r="A10" s="64" t="s">
        <v>399</v>
      </c>
      <c r="B10" s="375">
        <f t="shared" si="0"/>
        <v>13</v>
      </c>
      <c r="C10" s="342">
        <v>1</v>
      </c>
      <c r="D10" s="342">
        <v>0</v>
      </c>
      <c r="E10" s="342">
        <v>2</v>
      </c>
      <c r="F10" s="342">
        <v>0</v>
      </c>
      <c r="G10" s="342">
        <v>0</v>
      </c>
      <c r="H10" s="342">
        <v>10</v>
      </c>
      <c r="I10" s="342">
        <v>0</v>
      </c>
      <c r="J10" s="342">
        <v>0</v>
      </c>
      <c r="K10" s="342">
        <v>0</v>
      </c>
      <c r="L10" s="342">
        <v>0</v>
      </c>
      <c r="M10" s="344">
        <v>0</v>
      </c>
      <c r="O10" s="432" t="str">
        <f t="shared" si="2"/>
        <v/>
      </c>
      <c r="P10" s="432" t="str">
        <f t="shared" si="3"/>
        <v/>
      </c>
      <c r="Q10" s="432" t="str">
        <f t="shared" si="4"/>
        <v/>
      </c>
      <c r="R10" s="432" t="str">
        <f t="shared" si="5"/>
        <v/>
      </c>
      <c r="S10" s="432" t="str">
        <f t="shared" si="6"/>
        <v/>
      </c>
      <c r="T10" s="432" t="str">
        <f t="shared" si="7"/>
        <v/>
      </c>
      <c r="U10" s="432" t="str">
        <f t="shared" si="8"/>
        <v/>
      </c>
      <c r="V10" s="432" t="str">
        <f t="shared" si="9"/>
        <v/>
      </c>
      <c r="W10" s="432" t="str">
        <f t="shared" si="10"/>
        <v/>
      </c>
      <c r="X10" s="432" t="str">
        <f t="shared" si="11"/>
        <v/>
      </c>
      <c r="Y10" s="432" t="str">
        <f t="shared" si="12"/>
        <v/>
      </c>
    </row>
    <row r="11" spans="1:25" ht="21.75" customHeight="1" x14ac:dyDescent="0.15">
      <c r="A11" s="64" t="s">
        <v>400</v>
      </c>
      <c r="B11" s="375">
        <f t="shared" si="0"/>
        <v>2</v>
      </c>
      <c r="C11" s="342">
        <v>0</v>
      </c>
      <c r="D11" s="342">
        <v>0</v>
      </c>
      <c r="E11" s="342">
        <v>0</v>
      </c>
      <c r="F11" s="342">
        <v>0</v>
      </c>
      <c r="G11" s="342">
        <v>1</v>
      </c>
      <c r="H11" s="342">
        <v>1</v>
      </c>
      <c r="I11" s="342">
        <v>0</v>
      </c>
      <c r="J11" s="342">
        <v>0</v>
      </c>
      <c r="K11" s="342">
        <v>0</v>
      </c>
      <c r="L11" s="342">
        <v>0</v>
      </c>
      <c r="M11" s="344">
        <v>0</v>
      </c>
      <c r="O11" s="432" t="str">
        <f t="shared" si="2"/>
        <v/>
      </c>
      <c r="P11" s="432" t="str">
        <f t="shared" si="3"/>
        <v/>
      </c>
      <c r="Q11" s="432" t="str">
        <f t="shared" si="4"/>
        <v/>
      </c>
      <c r="R11" s="432" t="str">
        <f t="shared" si="5"/>
        <v/>
      </c>
      <c r="S11" s="432" t="str">
        <f t="shared" si="6"/>
        <v/>
      </c>
      <c r="T11" s="432" t="str">
        <f t="shared" si="7"/>
        <v/>
      </c>
      <c r="U11" s="432" t="str">
        <f t="shared" si="8"/>
        <v/>
      </c>
      <c r="V11" s="432" t="str">
        <f t="shared" si="9"/>
        <v/>
      </c>
      <c r="W11" s="432" t="str">
        <f t="shared" si="10"/>
        <v/>
      </c>
      <c r="X11" s="432" t="str">
        <f t="shared" si="11"/>
        <v/>
      </c>
      <c r="Y11" s="432" t="str">
        <f t="shared" si="12"/>
        <v/>
      </c>
    </row>
    <row r="12" spans="1:25" ht="21.75" customHeight="1" x14ac:dyDescent="0.15">
      <c r="A12" s="64" t="s">
        <v>401</v>
      </c>
      <c r="B12" s="375">
        <f t="shared" si="0"/>
        <v>3</v>
      </c>
      <c r="C12" s="342">
        <v>0</v>
      </c>
      <c r="D12" s="342">
        <v>0</v>
      </c>
      <c r="E12" s="342">
        <v>0</v>
      </c>
      <c r="F12" s="342">
        <v>0</v>
      </c>
      <c r="G12" s="342">
        <v>0</v>
      </c>
      <c r="H12" s="342">
        <v>1</v>
      </c>
      <c r="I12" s="342">
        <v>2</v>
      </c>
      <c r="J12" s="342">
        <v>0</v>
      </c>
      <c r="K12" s="342">
        <v>0</v>
      </c>
      <c r="L12" s="342">
        <v>0</v>
      </c>
      <c r="M12" s="344">
        <v>0</v>
      </c>
      <c r="O12" s="432" t="str">
        <f t="shared" si="2"/>
        <v/>
      </c>
      <c r="P12" s="432" t="str">
        <f t="shared" si="3"/>
        <v/>
      </c>
      <c r="Q12" s="432" t="str">
        <f t="shared" si="4"/>
        <v/>
      </c>
      <c r="R12" s="432" t="str">
        <f t="shared" si="5"/>
        <v/>
      </c>
      <c r="S12" s="432" t="str">
        <f t="shared" si="6"/>
        <v/>
      </c>
      <c r="T12" s="432" t="str">
        <f t="shared" si="7"/>
        <v/>
      </c>
      <c r="U12" s="432" t="str">
        <f t="shared" si="8"/>
        <v/>
      </c>
      <c r="V12" s="432" t="str">
        <f t="shared" si="9"/>
        <v/>
      </c>
      <c r="W12" s="432" t="str">
        <f t="shared" si="10"/>
        <v/>
      </c>
      <c r="X12" s="432" t="str">
        <f t="shared" si="11"/>
        <v/>
      </c>
      <c r="Y12" s="432" t="str">
        <f t="shared" si="12"/>
        <v/>
      </c>
    </row>
    <row r="13" spans="1:25" ht="21.75" customHeight="1" x14ac:dyDescent="0.15">
      <c r="A13" s="64" t="s">
        <v>402</v>
      </c>
      <c r="B13" s="375">
        <f t="shared" si="0"/>
        <v>10</v>
      </c>
      <c r="C13" s="342">
        <v>1</v>
      </c>
      <c r="D13" s="342">
        <v>1</v>
      </c>
      <c r="E13" s="342">
        <v>0</v>
      </c>
      <c r="F13" s="342">
        <v>1</v>
      </c>
      <c r="G13" s="342">
        <v>0</v>
      </c>
      <c r="H13" s="342">
        <v>3</v>
      </c>
      <c r="I13" s="342">
        <v>4</v>
      </c>
      <c r="J13" s="342">
        <v>0</v>
      </c>
      <c r="K13" s="342">
        <v>0</v>
      </c>
      <c r="L13" s="342">
        <v>0</v>
      </c>
      <c r="M13" s="344">
        <v>0</v>
      </c>
      <c r="O13" s="432" t="str">
        <f t="shared" si="2"/>
        <v/>
      </c>
      <c r="P13" s="432" t="str">
        <f t="shared" si="3"/>
        <v/>
      </c>
      <c r="Q13" s="432" t="str">
        <f t="shared" si="4"/>
        <v/>
      </c>
      <c r="R13" s="432" t="str">
        <f t="shared" si="5"/>
        <v/>
      </c>
      <c r="S13" s="432" t="str">
        <f t="shared" si="6"/>
        <v/>
      </c>
      <c r="T13" s="432" t="str">
        <f t="shared" si="7"/>
        <v/>
      </c>
      <c r="U13" s="432" t="str">
        <f t="shared" si="8"/>
        <v/>
      </c>
      <c r="V13" s="432" t="str">
        <f t="shared" si="9"/>
        <v/>
      </c>
      <c r="W13" s="432" t="str">
        <f t="shared" si="10"/>
        <v/>
      </c>
      <c r="X13" s="432" t="str">
        <f t="shared" si="11"/>
        <v/>
      </c>
      <c r="Y13" s="432" t="str">
        <f t="shared" si="12"/>
        <v/>
      </c>
    </row>
    <row r="14" spans="1:25" ht="21.75" customHeight="1" x14ac:dyDescent="0.15">
      <c r="A14" s="64" t="s">
        <v>403</v>
      </c>
      <c r="B14" s="375">
        <f t="shared" si="0"/>
        <v>4</v>
      </c>
      <c r="C14" s="342">
        <v>0</v>
      </c>
      <c r="D14" s="342">
        <v>0</v>
      </c>
      <c r="E14" s="342">
        <v>0</v>
      </c>
      <c r="F14" s="342">
        <v>0</v>
      </c>
      <c r="G14" s="342">
        <v>1</v>
      </c>
      <c r="H14" s="342">
        <v>3</v>
      </c>
      <c r="I14" s="342">
        <v>0</v>
      </c>
      <c r="J14" s="342">
        <v>0</v>
      </c>
      <c r="K14" s="342">
        <v>0</v>
      </c>
      <c r="L14" s="342">
        <v>0</v>
      </c>
      <c r="M14" s="344">
        <v>0</v>
      </c>
      <c r="O14" s="432" t="str">
        <f t="shared" si="2"/>
        <v/>
      </c>
      <c r="P14" s="432" t="str">
        <f t="shared" si="3"/>
        <v/>
      </c>
      <c r="Q14" s="432" t="str">
        <f t="shared" si="4"/>
        <v/>
      </c>
      <c r="R14" s="432" t="str">
        <f t="shared" si="5"/>
        <v/>
      </c>
      <c r="S14" s="432" t="str">
        <f t="shared" si="6"/>
        <v/>
      </c>
      <c r="T14" s="432" t="str">
        <f t="shared" si="7"/>
        <v/>
      </c>
      <c r="U14" s="432" t="str">
        <f t="shared" si="8"/>
        <v/>
      </c>
      <c r="V14" s="432" t="str">
        <f t="shared" si="9"/>
        <v/>
      </c>
      <c r="W14" s="432" t="str">
        <f t="shared" si="10"/>
        <v/>
      </c>
      <c r="X14" s="432" t="str">
        <f t="shared" si="11"/>
        <v/>
      </c>
      <c r="Y14" s="432" t="str">
        <f t="shared" si="12"/>
        <v/>
      </c>
    </row>
    <row r="15" spans="1:25" ht="21.75" customHeight="1" x14ac:dyDescent="0.15">
      <c r="A15" s="64" t="s">
        <v>404</v>
      </c>
      <c r="B15" s="375">
        <f t="shared" si="0"/>
        <v>5</v>
      </c>
      <c r="C15" s="342">
        <v>1</v>
      </c>
      <c r="D15" s="347">
        <v>0</v>
      </c>
      <c r="E15" s="342">
        <v>0</v>
      </c>
      <c r="F15" s="342">
        <v>1</v>
      </c>
      <c r="G15" s="342">
        <v>0</v>
      </c>
      <c r="H15" s="342">
        <v>2</v>
      </c>
      <c r="I15" s="342">
        <v>1</v>
      </c>
      <c r="J15" s="342">
        <v>0</v>
      </c>
      <c r="K15" s="342">
        <v>0</v>
      </c>
      <c r="L15" s="342">
        <v>0</v>
      </c>
      <c r="M15" s="344">
        <v>0</v>
      </c>
      <c r="O15" s="432" t="str">
        <f t="shared" si="2"/>
        <v/>
      </c>
      <c r="P15" s="432" t="str">
        <f t="shared" si="3"/>
        <v/>
      </c>
      <c r="Q15" s="432" t="str">
        <f t="shared" si="4"/>
        <v/>
      </c>
      <c r="R15" s="432" t="str">
        <f t="shared" si="5"/>
        <v/>
      </c>
      <c r="S15" s="432" t="str">
        <f t="shared" si="6"/>
        <v/>
      </c>
      <c r="T15" s="432" t="str">
        <f t="shared" si="7"/>
        <v/>
      </c>
      <c r="U15" s="432" t="str">
        <f t="shared" si="8"/>
        <v/>
      </c>
      <c r="V15" s="432" t="str">
        <f t="shared" si="9"/>
        <v/>
      </c>
      <c r="W15" s="432" t="str">
        <f t="shared" si="10"/>
        <v/>
      </c>
      <c r="X15" s="432" t="str">
        <f t="shared" si="11"/>
        <v/>
      </c>
      <c r="Y15" s="432" t="str">
        <f t="shared" si="12"/>
        <v/>
      </c>
    </row>
    <row r="16" spans="1:25" ht="21.75" customHeight="1" x14ac:dyDescent="0.15">
      <c r="A16" s="64" t="s">
        <v>405</v>
      </c>
      <c r="B16" s="375">
        <f t="shared" si="0"/>
        <v>4</v>
      </c>
      <c r="C16" s="342">
        <v>1</v>
      </c>
      <c r="D16" s="342">
        <v>1</v>
      </c>
      <c r="E16" s="342">
        <v>0</v>
      </c>
      <c r="F16" s="342">
        <v>0</v>
      </c>
      <c r="G16" s="342">
        <v>0</v>
      </c>
      <c r="H16" s="342">
        <v>2</v>
      </c>
      <c r="I16" s="342">
        <v>0</v>
      </c>
      <c r="J16" s="342">
        <v>0</v>
      </c>
      <c r="K16" s="342">
        <v>0</v>
      </c>
      <c r="L16" s="342">
        <v>0</v>
      </c>
      <c r="M16" s="344">
        <v>0</v>
      </c>
      <c r="O16" s="432" t="str">
        <f t="shared" si="2"/>
        <v/>
      </c>
      <c r="P16" s="432" t="str">
        <f t="shared" si="3"/>
        <v/>
      </c>
      <c r="Q16" s="432" t="str">
        <f t="shared" si="4"/>
        <v/>
      </c>
      <c r="R16" s="432" t="str">
        <f t="shared" si="5"/>
        <v/>
      </c>
      <c r="S16" s="432" t="str">
        <f t="shared" si="6"/>
        <v/>
      </c>
      <c r="T16" s="432" t="str">
        <f t="shared" si="7"/>
        <v/>
      </c>
      <c r="U16" s="432" t="str">
        <f t="shared" si="8"/>
        <v/>
      </c>
      <c r="V16" s="432" t="str">
        <f t="shared" si="9"/>
        <v/>
      </c>
      <c r="W16" s="432" t="str">
        <f t="shared" si="10"/>
        <v/>
      </c>
      <c r="X16" s="432" t="str">
        <f t="shared" si="11"/>
        <v/>
      </c>
      <c r="Y16" s="432" t="str">
        <f t="shared" si="12"/>
        <v/>
      </c>
    </row>
    <row r="17" spans="1:25" ht="21.75" customHeight="1" x14ac:dyDescent="0.15">
      <c r="A17" s="64"/>
      <c r="B17" s="375">
        <f t="shared" si="0"/>
        <v>0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4"/>
      <c r="O17" s="432" t="str">
        <f t="shared" si="2"/>
        <v/>
      </c>
      <c r="P17" s="432" t="str">
        <f t="shared" si="3"/>
        <v/>
      </c>
      <c r="Q17" s="432" t="str">
        <f t="shared" si="4"/>
        <v/>
      </c>
      <c r="R17" s="432" t="str">
        <f t="shared" si="5"/>
        <v/>
      </c>
      <c r="S17" s="432" t="str">
        <f t="shared" si="6"/>
        <v/>
      </c>
      <c r="T17" s="432" t="str">
        <f t="shared" si="7"/>
        <v/>
      </c>
      <c r="U17" s="432" t="str">
        <f t="shared" si="8"/>
        <v/>
      </c>
      <c r="V17" s="432" t="str">
        <f t="shared" si="9"/>
        <v/>
      </c>
      <c r="W17" s="432" t="str">
        <f t="shared" si="10"/>
        <v/>
      </c>
      <c r="X17" s="432" t="str">
        <f t="shared" si="11"/>
        <v/>
      </c>
      <c r="Y17" s="432" t="str">
        <f t="shared" si="12"/>
        <v/>
      </c>
    </row>
    <row r="18" spans="1:25" ht="21.75" customHeight="1" x14ac:dyDescent="0.15">
      <c r="A18" s="64"/>
      <c r="B18" s="375">
        <f t="shared" si="0"/>
        <v>0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4"/>
      <c r="O18" s="432" t="str">
        <f t="shared" si="2"/>
        <v/>
      </c>
      <c r="P18" s="432" t="str">
        <f t="shared" si="3"/>
        <v/>
      </c>
      <c r="Q18" s="432" t="str">
        <f t="shared" si="4"/>
        <v/>
      </c>
      <c r="R18" s="432" t="str">
        <f t="shared" si="5"/>
        <v/>
      </c>
      <c r="S18" s="432" t="str">
        <f t="shared" si="6"/>
        <v/>
      </c>
      <c r="T18" s="432" t="str">
        <f t="shared" si="7"/>
        <v/>
      </c>
      <c r="U18" s="432" t="str">
        <f t="shared" si="8"/>
        <v/>
      </c>
      <c r="V18" s="432" t="str">
        <f t="shared" si="9"/>
        <v/>
      </c>
      <c r="W18" s="432" t="str">
        <f t="shared" si="10"/>
        <v/>
      </c>
      <c r="X18" s="432" t="str">
        <f t="shared" si="11"/>
        <v/>
      </c>
      <c r="Y18" s="432" t="str">
        <f t="shared" si="12"/>
        <v/>
      </c>
    </row>
    <row r="19" spans="1:25" ht="21.75" customHeight="1" x14ac:dyDescent="0.15">
      <c r="A19" s="64"/>
      <c r="B19" s="375">
        <f t="shared" si="0"/>
        <v>0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4"/>
      <c r="O19" s="432" t="str">
        <f t="shared" si="2"/>
        <v/>
      </c>
      <c r="P19" s="432" t="str">
        <f t="shared" si="3"/>
        <v/>
      </c>
      <c r="Q19" s="432" t="str">
        <f t="shared" si="4"/>
        <v/>
      </c>
      <c r="R19" s="432" t="str">
        <f t="shared" si="5"/>
        <v/>
      </c>
      <c r="S19" s="432" t="str">
        <f t="shared" si="6"/>
        <v/>
      </c>
      <c r="T19" s="432" t="str">
        <f t="shared" si="7"/>
        <v/>
      </c>
      <c r="U19" s="432" t="str">
        <f t="shared" si="8"/>
        <v/>
      </c>
      <c r="V19" s="432" t="str">
        <f t="shared" si="9"/>
        <v/>
      </c>
      <c r="W19" s="432" t="str">
        <f t="shared" si="10"/>
        <v/>
      </c>
      <c r="X19" s="432" t="str">
        <f t="shared" si="11"/>
        <v/>
      </c>
      <c r="Y19" s="432" t="str">
        <f t="shared" si="12"/>
        <v/>
      </c>
    </row>
    <row r="20" spans="1:25" ht="21.75" customHeight="1" x14ac:dyDescent="0.15">
      <c r="A20" s="64"/>
      <c r="B20" s="375">
        <f t="shared" ref="B20:B35" si="13">SUM(C20:M20)</f>
        <v>0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4"/>
      <c r="O20" s="432" t="str">
        <f t="shared" si="2"/>
        <v/>
      </c>
      <c r="P20" s="432" t="str">
        <f t="shared" si="3"/>
        <v/>
      </c>
      <c r="Q20" s="432" t="str">
        <f t="shared" si="4"/>
        <v/>
      </c>
      <c r="R20" s="432" t="str">
        <f t="shared" si="5"/>
        <v/>
      </c>
      <c r="S20" s="432" t="str">
        <f t="shared" si="6"/>
        <v/>
      </c>
      <c r="T20" s="432" t="str">
        <f t="shared" si="7"/>
        <v/>
      </c>
      <c r="U20" s="432" t="str">
        <f t="shared" si="8"/>
        <v/>
      </c>
      <c r="V20" s="432" t="str">
        <f t="shared" si="9"/>
        <v/>
      </c>
      <c r="W20" s="432" t="str">
        <f t="shared" si="10"/>
        <v/>
      </c>
      <c r="X20" s="432" t="str">
        <f t="shared" si="11"/>
        <v/>
      </c>
      <c r="Y20" s="432" t="str">
        <f t="shared" si="12"/>
        <v/>
      </c>
    </row>
    <row r="21" spans="1:25" ht="21.75" customHeight="1" x14ac:dyDescent="0.15">
      <c r="A21" s="64"/>
      <c r="B21" s="375">
        <f t="shared" si="13"/>
        <v>0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4"/>
      <c r="O21" s="432" t="str">
        <f t="shared" si="2"/>
        <v/>
      </c>
      <c r="P21" s="432" t="str">
        <f t="shared" si="3"/>
        <v/>
      </c>
      <c r="Q21" s="432" t="str">
        <f t="shared" si="4"/>
        <v/>
      </c>
      <c r="R21" s="432" t="str">
        <f t="shared" si="5"/>
        <v/>
      </c>
      <c r="S21" s="432" t="str">
        <f t="shared" si="6"/>
        <v/>
      </c>
      <c r="T21" s="432" t="str">
        <f t="shared" si="7"/>
        <v/>
      </c>
      <c r="U21" s="432" t="str">
        <f t="shared" si="8"/>
        <v/>
      </c>
      <c r="V21" s="432" t="str">
        <f t="shared" si="9"/>
        <v/>
      </c>
      <c r="W21" s="432" t="str">
        <f t="shared" si="10"/>
        <v/>
      </c>
      <c r="X21" s="432" t="str">
        <f t="shared" si="11"/>
        <v/>
      </c>
      <c r="Y21" s="432" t="str">
        <f t="shared" si="12"/>
        <v/>
      </c>
    </row>
    <row r="22" spans="1:25" ht="21.75" customHeight="1" x14ac:dyDescent="0.15">
      <c r="A22" s="64"/>
      <c r="B22" s="375">
        <f t="shared" si="13"/>
        <v>0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4"/>
      <c r="O22" s="432" t="str">
        <f t="shared" si="2"/>
        <v/>
      </c>
      <c r="P22" s="432" t="str">
        <f t="shared" si="3"/>
        <v/>
      </c>
      <c r="Q22" s="432" t="str">
        <f t="shared" si="4"/>
        <v/>
      </c>
      <c r="R22" s="432" t="str">
        <f t="shared" si="5"/>
        <v/>
      </c>
      <c r="S22" s="432" t="str">
        <f t="shared" si="6"/>
        <v/>
      </c>
      <c r="T22" s="432" t="str">
        <f t="shared" si="7"/>
        <v/>
      </c>
      <c r="U22" s="432" t="str">
        <f t="shared" si="8"/>
        <v/>
      </c>
      <c r="V22" s="432" t="str">
        <f t="shared" si="9"/>
        <v/>
      </c>
      <c r="W22" s="432" t="str">
        <f t="shared" si="10"/>
        <v/>
      </c>
      <c r="X22" s="432" t="str">
        <f t="shared" si="11"/>
        <v/>
      </c>
      <c r="Y22" s="432" t="str">
        <f t="shared" si="12"/>
        <v/>
      </c>
    </row>
    <row r="23" spans="1:25" ht="21.75" customHeight="1" x14ac:dyDescent="0.15">
      <c r="A23" s="64"/>
      <c r="B23" s="375">
        <f t="shared" si="13"/>
        <v>0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4"/>
      <c r="O23" s="432" t="str">
        <f t="shared" si="2"/>
        <v/>
      </c>
      <c r="P23" s="432" t="str">
        <f t="shared" si="3"/>
        <v/>
      </c>
      <c r="Q23" s="432" t="str">
        <f t="shared" si="4"/>
        <v/>
      </c>
      <c r="R23" s="432" t="str">
        <f t="shared" si="5"/>
        <v/>
      </c>
      <c r="S23" s="432" t="str">
        <f t="shared" si="6"/>
        <v/>
      </c>
      <c r="T23" s="432" t="str">
        <f t="shared" si="7"/>
        <v/>
      </c>
      <c r="U23" s="432" t="str">
        <f t="shared" si="8"/>
        <v/>
      </c>
      <c r="V23" s="432" t="str">
        <f t="shared" si="9"/>
        <v/>
      </c>
      <c r="W23" s="432" t="str">
        <f t="shared" si="10"/>
        <v/>
      </c>
      <c r="X23" s="432" t="str">
        <f t="shared" si="11"/>
        <v/>
      </c>
      <c r="Y23" s="432" t="str">
        <f t="shared" si="12"/>
        <v/>
      </c>
    </row>
    <row r="24" spans="1:25" ht="21.75" customHeight="1" x14ac:dyDescent="0.15">
      <c r="A24" s="64"/>
      <c r="B24" s="375">
        <f t="shared" si="13"/>
        <v>0</v>
      </c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4"/>
      <c r="O24" s="432" t="str">
        <f t="shared" si="2"/>
        <v/>
      </c>
      <c r="P24" s="432" t="str">
        <f t="shared" si="3"/>
        <v/>
      </c>
      <c r="Q24" s="432" t="str">
        <f t="shared" si="4"/>
        <v/>
      </c>
      <c r="R24" s="432" t="str">
        <f t="shared" si="5"/>
        <v/>
      </c>
      <c r="S24" s="432" t="str">
        <f t="shared" si="6"/>
        <v/>
      </c>
      <c r="T24" s="432" t="str">
        <f t="shared" si="7"/>
        <v/>
      </c>
      <c r="U24" s="432" t="str">
        <f t="shared" si="8"/>
        <v/>
      </c>
      <c r="V24" s="432" t="str">
        <f t="shared" si="9"/>
        <v/>
      </c>
      <c r="W24" s="432" t="str">
        <f t="shared" si="10"/>
        <v/>
      </c>
      <c r="X24" s="432" t="str">
        <f t="shared" si="11"/>
        <v/>
      </c>
      <c r="Y24" s="432" t="str">
        <f t="shared" si="12"/>
        <v/>
      </c>
    </row>
    <row r="25" spans="1:25" ht="21.75" customHeight="1" x14ac:dyDescent="0.15">
      <c r="A25" s="64"/>
      <c r="B25" s="375">
        <f t="shared" si="13"/>
        <v>0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4"/>
      <c r="O25" s="432" t="str">
        <f t="shared" si="2"/>
        <v/>
      </c>
      <c r="P25" s="432" t="str">
        <f t="shared" si="3"/>
        <v/>
      </c>
      <c r="Q25" s="432" t="str">
        <f t="shared" si="4"/>
        <v/>
      </c>
      <c r="R25" s="432" t="str">
        <f t="shared" si="5"/>
        <v/>
      </c>
      <c r="S25" s="432" t="str">
        <f t="shared" si="6"/>
        <v/>
      </c>
      <c r="T25" s="432" t="str">
        <f t="shared" si="7"/>
        <v/>
      </c>
      <c r="U25" s="432" t="str">
        <f t="shared" si="8"/>
        <v/>
      </c>
      <c r="V25" s="432" t="str">
        <f t="shared" si="9"/>
        <v/>
      </c>
      <c r="W25" s="432" t="str">
        <f t="shared" si="10"/>
        <v/>
      </c>
      <c r="X25" s="432" t="str">
        <f t="shared" si="11"/>
        <v/>
      </c>
      <c r="Y25" s="432" t="str">
        <f t="shared" si="12"/>
        <v/>
      </c>
    </row>
    <row r="26" spans="1:25" ht="21.75" customHeight="1" x14ac:dyDescent="0.15">
      <c r="A26" s="64"/>
      <c r="B26" s="375">
        <f t="shared" si="13"/>
        <v>0</v>
      </c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4"/>
      <c r="O26" s="432" t="str">
        <f t="shared" si="2"/>
        <v/>
      </c>
      <c r="P26" s="432" t="str">
        <f t="shared" si="3"/>
        <v/>
      </c>
      <c r="Q26" s="432" t="str">
        <f t="shared" si="4"/>
        <v/>
      </c>
      <c r="R26" s="432" t="str">
        <f t="shared" si="5"/>
        <v/>
      </c>
      <c r="S26" s="432" t="str">
        <f t="shared" si="6"/>
        <v/>
      </c>
      <c r="T26" s="432" t="str">
        <f t="shared" si="7"/>
        <v/>
      </c>
      <c r="U26" s="432" t="str">
        <f t="shared" si="8"/>
        <v/>
      </c>
      <c r="V26" s="432" t="str">
        <f t="shared" si="9"/>
        <v/>
      </c>
      <c r="W26" s="432" t="str">
        <f t="shared" si="10"/>
        <v/>
      </c>
      <c r="X26" s="432" t="str">
        <f t="shared" si="11"/>
        <v/>
      </c>
      <c r="Y26" s="432" t="str">
        <f t="shared" si="12"/>
        <v/>
      </c>
    </row>
    <row r="27" spans="1:25" ht="21.75" customHeight="1" x14ac:dyDescent="0.15">
      <c r="A27" s="64"/>
      <c r="B27" s="375">
        <f t="shared" si="13"/>
        <v>0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4"/>
      <c r="O27" s="432" t="str">
        <f t="shared" si="2"/>
        <v/>
      </c>
      <c r="P27" s="432" t="str">
        <f t="shared" si="3"/>
        <v/>
      </c>
      <c r="Q27" s="432" t="str">
        <f t="shared" si="4"/>
        <v/>
      </c>
      <c r="R27" s="432" t="str">
        <f t="shared" si="5"/>
        <v/>
      </c>
      <c r="S27" s="432" t="str">
        <f t="shared" si="6"/>
        <v/>
      </c>
      <c r="T27" s="432" t="str">
        <f t="shared" si="7"/>
        <v/>
      </c>
      <c r="U27" s="432" t="str">
        <f t="shared" si="8"/>
        <v/>
      </c>
      <c r="V27" s="432" t="str">
        <f t="shared" si="9"/>
        <v/>
      </c>
      <c r="W27" s="432" t="str">
        <f t="shared" si="10"/>
        <v/>
      </c>
      <c r="X27" s="432" t="str">
        <f t="shared" si="11"/>
        <v/>
      </c>
      <c r="Y27" s="432" t="str">
        <f t="shared" si="12"/>
        <v/>
      </c>
    </row>
    <row r="28" spans="1:25" ht="21.75" customHeight="1" x14ac:dyDescent="0.15">
      <c r="A28" s="64"/>
      <c r="B28" s="375">
        <f t="shared" si="13"/>
        <v>0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4"/>
      <c r="O28" s="432" t="str">
        <f t="shared" si="2"/>
        <v/>
      </c>
      <c r="P28" s="432" t="str">
        <f t="shared" si="3"/>
        <v/>
      </c>
      <c r="Q28" s="432" t="str">
        <f t="shared" si="4"/>
        <v/>
      </c>
      <c r="R28" s="432" t="str">
        <f t="shared" si="5"/>
        <v/>
      </c>
      <c r="S28" s="432" t="str">
        <f t="shared" si="6"/>
        <v/>
      </c>
      <c r="T28" s="432" t="str">
        <f t="shared" si="7"/>
        <v/>
      </c>
      <c r="U28" s="432" t="str">
        <f t="shared" si="8"/>
        <v/>
      </c>
      <c r="V28" s="432" t="str">
        <f t="shared" si="9"/>
        <v/>
      </c>
      <c r="W28" s="432" t="str">
        <f t="shared" si="10"/>
        <v/>
      </c>
      <c r="X28" s="432" t="str">
        <f t="shared" si="11"/>
        <v/>
      </c>
      <c r="Y28" s="432" t="str">
        <f t="shared" si="12"/>
        <v/>
      </c>
    </row>
    <row r="29" spans="1:25" ht="21.75" customHeight="1" x14ac:dyDescent="0.15">
      <c r="A29" s="64"/>
      <c r="B29" s="375">
        <f t="shared" si="13"/>
        <v>0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4"/>
      <c r="O29" s="432" t="str">
        <f t="shared" si="2"/>
        <v/>
      </c>
      <c r="P29" s="432" t="str">
        <f t="shared" si="3"/>
        <v/>
      </c>
      <c r="Q29" s="432" t="str">
        <f t="shared" si="4"/>
        <v/>
      </c>
      <c r="R29" s="432" t="str">
        <f t="shared" si="5"/>
        <v/>
      </c>
      <c r="S29" s="432" t="str">
        <f t="shared" si="6"/>
        <v/>
      </c>
      <c r="T29" s="432" t="str">
        <f t="shared" si="7"/>
        <v/>
      </c>
      <c r="U29" s="432" t="str">
        <f t="shared" si="8"/>
        <v/>
      </c>
      <c r="V29" s="432" t="str">
        <f t="shared" si="9"/>
        <v/>
      </c>
      <c r="W29" s="432" t="str">
        <f t="shared" si="10"/>
        <v/>
      </c>
      <c r="X29" s="432" t="str">
        <f t="shared" si="11"/>
        <v/>
      </c>
      <c r="Y29" s="432" t="str">
        <f t="shared" si="12"/>
        <v/>
      </c>
    </row>
    <row r="30" spans="1:25" ht="21.75" customHeight="1" x14ac:dyDescent="0.15">
      <c r="A30" s="64"/>
      <c r="B30" s="375">
        <f t="shared" si="13"/>
        <v>0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4"/>
      <c r="O30" s="432" t="str">
        <f t="shared" si="2"/>
        <v/>
      </c>
      <c r="P30" s="432" t="str">
        <f t="shared" si="3"/>
        <v/>
      </c>
      <c r="Q30" s="432" t="str">
        <f t="shared" si="4"/>
        <v/>
      </c>
      <c r="R30" s="432" t="str">
        <f t="shared" si="5"/>
        <v/>
      </c>
      <c r="S30" s="432" t="str">
        <f t="shared" si="6"/>
        <v/>
      </c>
      <c r="T30" s="432" t="str">
        <f t="shared" si="7"/>
        <v/>
      </c>
      <c r="U30" s="432" t="str">
        <f t="shared" si="8"/>
        <v/>
      </c>
      <c r="V30" s="432" t="str">
        <f t="shared" si="9"/>
        <v/>
      </c>
      <c r="W30" s="432" t="str">
        <f t="shared" si="10"/>
        <v/>
      </c>
      <c r="X30" s="432" t="str">
        <f t="shared" si="11"/>
        <v/>
      </c>
      <c r="Y30" s="432" t="str">
        <f t="shared" si="12"/>
        <v/>
      </c>
    </row>
    <row r="31" spans="1:25" ht="21.75" customHeight="1" x14ac:dyDescent="0.15">
      <c r="A31" s="64"/>
      <c r="B31" s="375">
        <f t="shared" si="13"/>
        <v>0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4"/>
      <c r="O31" s="432" t="str">
        <f t="shared" si="2"/>
        <v/>
      </c>
      <c r="P31" s="432" t="str">
        <f t="shared" si="3"/>
        <v/>
      </c>
      <c r="Q31" s="432" t="str">
        <f t="shared" si="4"/>
        <v/>
      </c>
      <c r="R31" s="432" t="str">
        <f t="shared" si="5"/>
        <v/>
      </c>
      <c r="S31" s="432" t="str">
        <f t="shared" si="6"/>
        <v/>
      </c>
      <c r="T31" s="432" t="str">
        <f t="shared" si="7"/>
        <v/>
      </c>
      <c r="U31" s="432" t="str">
        <f t="shared" si="8"/>
        <v/>
      </c>
      <c r="V31" s="432" t="str">
        <f t="shared" si="9"/>
        <v/>
      </c>
      <c r="W31" s="432" t="str">
        <f t="shared" si="10"/>
        <v/>
      </c>
      <c r="X31" s="432" t="str">
        <f t="shared" si="11"/>
        <v/>
      </c>
      <c r="Y31" s="432" t="str">
        <f t="shared" si="12"/>
        <v/>
      </c>
    </row>
    <row r="32" spans="1:25" ht="21.75" customHeight="1" x14ac:dyDescent="0.15">
      <c r="A32" s="64"/>
      <c r="B32" s="375">
        <f t="shared" si="13"/>
        <v>0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4"/>
      <c r="O32" s="432" t="str">
        <f t="shared" si="2"/>
        <v/>
      </c>
      <c r="P32" s="432" t="str">
        <f t="shared" si="3"/>
        <v/>
      </c>
      <c r="Q32" s="432" t="str">
        <f t="shared" si="4"/>
        <v/>
      </c>
      <c r="R32" s="432" t="str">
        <f t="shared" si="5"/>
        <v/>
      </c>
      <c r="S32" s="432" t="str">
        <f t="shared" si="6"/>
        <v/>
      </c>
      <c r="T32" s="432" t="str">
        <f t="shared" si="7"/>
        <v/>
      </c>
      <c r="U32" s="432" t="str">
        <f t="shared" si="8"/>
        <v/>
      </c>
      <c r="V32" s="432" t="str">
        <f t="shared" si="9"/>
        <v/>
      </c>
      <c r="W32" s="432" t="str">
        <f t="shared" si="10"/>
        <v/>
      </c>
      <c r="X32" s="432" t="str">
        <f t="shared" si="11"/>
        <v/>
      </c>
      <c r="Y32" s="432" t="str">
        <f t="shared" si="12"/>
        <v/>
      </c>
    </row>
    <row r="33" spans="1:25" ht="21.75" customHeight="1" x14ac:dyDescent="0.15">
      <c r="A33" s="64"/>
      <c r="B33" s="375">
        <f t="shared" si="13"/>
        <v>0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4"/>
      <c r="O33" s="432" t="str">
        <f t="shared" si="2"/>
        <v/>
      </c>
      <c r="P33" s="432" t="str">
        <f t="shared" si="3"/>
        <v/>
      </c>
      <c r="Q33" s="432" t="str">
        <f t="shared" si="4"/>
        <v/>
      </c>
      <c r="R33" s="432" t="str">
        <f t="shared" si="5"/>
        <v/>
      </c>
      <c r="S33" s="432" t="str">
        <f t="shared" si="6"/>
        <v/>
      </c>
      <c r="T33" s="432" t="str">
        <f t="shared" si="7"/>
        <v/>
      </c>
      <c r="U33" s="432" t="str">
        <f t="shared" si="8"/>
        <v/>
      </c>
      <c r="V33" s="432" t="str">
        <f t="shared" si="9"/>
        <v/>
      </c>
      <c r="W33" s="432" t="str">
        <f t="shared" si="10"/>
        <v/>
      </c>
      <c r="X33" s="432" t="str">
        <f t="shared" si="11"/>
        <v/>
      </c>
      <c r="Y33" s="432" t="str">
        <f t="shared" si="12"/>
        <v/>
      </c>
    </row>
    <row r="34" spans="1:25" ht="21.75" customHeight="1" x14ac:dyDescent="0.15">
      <c r="A34" s="64"/>
      <c r="B34" s="375">
        <f t="shared" si="13"/>
        <v>0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4"/>
      <c r="O34" s="432" t="str">
        <f t="shared" si="2"/>
        <v/>
      </c>
      <c r="P34" s="432" t="str">
        <f t="shared" si="3"/>
        <v/>
      </c>
      <c r="Q34" s="432" t="str">
        <f t="shared" si="4"/>
        <v/>
      </c>
      <c r="R34" s="432" t="str">
        <f t="shared" si="5"/>
        <v/>
      </c>
      <c r="S34" s="432" t="str">
        <f t="shared" si="6"/>
        <v/>
      </c>
      <c r="T34" s="432" t="str">
        <f t="shared" si="7"/>
        <v/>
      </c>
      <c r="U34" s="432" t="str">
        <f t="shared" si="8"/>
        <v/>
      </c>
      <c r="V34" s="432" t="str">
        <f t="shared" si="9"/>
        <v/>
      </c>
      <c r="W34" s="432" t="str">
        <f t="shared" si="10"/>
        <v/>
      </c>
      <c r="X34" s="432" t="str">
        <f t="shared" si="11"/>
        <v/>
      </c>
      <c r="Y34" s="432" t="str">
        <f t="shared" si="12"/>
        <v/>
      </c>
    </row>
    <row r="35" spans="1:25" ht="21.75" customHeight="1" thickBot="1" x14ac:dyDescent="0.2">
      <c r="A35" s="66"/>
      <c r="B35" s="376">
        <f t="shared" si="13"/>
        <v>0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51"/>
      <c r="O35" s="432" t="str">
        <f t="shared" si="2"/>
        <v/>
      </c>
      <c r="P35" s="432" t="str">
        <f t="shared" si="3"/>
        <v/>
      </c>
      <c r="Q35" s="432" t="str">
        <f t="shared" si="4"/>
        <v/>
      </c>
      <c r="R35" s="432" t="str">
        <f t="shared" si="5"/>
        <v/>
      </c>
      <c r="S35" s="432" t="str">
        <f t="shared" si="6"/>
        <v/>
      </c>
      <c r="T35" s="432" t="str">
        <f t="shared" si="7"/>
        <v/>
      </c>
      <c r="U35" s="432" t="str">
        <f t="shared" si="8"/>
        <v/>
      </c>
      <c r="V35" s="432" t="str">
        <f t="shared" si="9"/>
        <v/>
      </c>
      <c r="W35" s="432" t="str">
        <f t="shared" si="10"/>
        <v/>
      </c>
      <c r="X35" s="432" t="str">
        <f t="shared" si="11"/>
        <v/>
      </c>
      <c r="Y35" s="432" t="str">
        <f t="shared" si="12"/>
        <v/>
      </c>
    </row>
    <row r="36" spans="1:25" ht="24.75" customHeight="1" x14ac:dyDescent="0.15">
      <c r="A36" s="554"/>
      <c r="B36" s="554"/>
      <c r="C36" s="554"/>
    </row>
    <row r="37" spans="1:25" ht="30.75" customHeight="1" thickBot="1" x14ac:dyDescent="0.2">
      <c r="A37" s="541" t="s">
        <v>14</v>
      </c>
      <c r="B37" s="541"/>
      <c r="C37" s="541"/>
      <c r="D37" s="541"/>
      <c r="L37" s="542" t="s">
        <v>136</v>
      </c>
      <c r="M37" s="542"/>
      <c r="O37" s="433" t="s">
        <v>353</v>
      </c>
      <c r="P37" s="432"/>
      <c r="Q37" s="432"/>
      <c r="R37" s="432"/>
      <c r="S37" s="432"/>
      <c r="T37" s="432"/>
      <c r="U37" s="432"/>
      <c r="V37" s="432"/>
      <c r="W37" s="432"/>
      <c r="X37" s="432"/>
      <c r="Y37" s="432"/>
    </row>
    <row r="38" spans="1:25" ht="33" customHeight="1" thickBot="1" x14ac:dyDescent="0.2">
      <c r="A38" s="57" t="s">
        <v>224</v>
      </c>
      <c r="B38" s="58" t="s">
        <v>242</v>
      </c>
      <c r="C38" s="59" t="s">
        <v>196</v>
      </c>
      <c r="D38" s="58" t="s">
        <v>78</v>
      </c>
      <c r="E38" s="58" t="s">
        <v>98</v>
      </c>
      <c r="F38" s="58" t="s">
        <v>102</v>
      </c>
      <c r="G38" s="58" t="s">
        <v>84</v>
      </c>
      <c r="H38" s="58" t="s">
        <v>83</v>
      </c>
      <c r="I38" s="58" t="s">
        <v>86</v>
      </c>
      <c r="J38" s="58" t="s">
        <v>99</v>
      </c>
      <c r="K38" s="58" t="s">
        <v>100</v>
      </c>
      <c r="L38" s="58" t="s">
        <v>101</v>
      </c>
      <c r="M38" s="60" t="s">
        <v>103</v>
      </c>
      <c r="O38" s="432" t="s">
        <v>196</v>
      </c>
      <c r="P38" s="432" t="s">
        <v>78</v>
      </c>
      <c r="Q38" s="432" t="s">
        <v>98</v>
      </c>
      <c r="R38" s="432" t="s">
        <v>102</v>
      </c>
      <c r="S38" s="432" t="s">
        <v>84</v>
      </c>
      <c r="T38" s="432" t="s">
        <v>83</v>
      </c>
      <c r="U38" s="432" t="s">
        <v>86</v>
      </c>
      <c r="V38" s="432" t="s">
        <v>99</v>
      </c>
      <c r="W38" s="432" t="s">
        <v>100</v>
      </c>
      <c r="X38" s="432" t="s">
        <v>101</v>
      </c>
      <c r="Y38" s="432" t="s">
        <v>103</v>
      </c>
    </row>
    <row r="39" spans="1:25" ht="21.75" customHeight="1" thickTop="1" x14ac:dyDescent="0.15">
      <c r="A39" s="61" t="s">
        <v>243</v>
      </c>
      <c r="B39" s="62">
        <f t="shared" ref="B39:B53" si="14">SUM(C39:M39)</f>
        <v>4316</v>
      </c>
      <c r="C39" s="62">
        <f t="shared" ref="C39:M39" si="15">SUM(C40:C69)</f>
        <v>42</v>
      </c>
      <c r="D39" s="62">
        <f t="shared" si="15"/>
        <v>28</v>
      </c>
      <c r="E39" s="62">
        <f t="shared" si="15"/>
        <v>46</v>
      </c>
      <c r="F39" s="62">
        <f t="shared" si="15"/>
        <v>182</v>
      </c>
      <c r="G39" s="62">
        <f t="shared" si="15"/>
        <v>140</v>
      </c>
      <c r="H39" s="62">
        <f t="shared" si="15"/>
        <v>2202</v>
      </c>
      <c r="I39" s="62">
        <f t="shared" si="15"/>
        <v>1465</v>
      </c>
      <c r="J39" s="62">
        <f t="shared" si="15"/>
        <v>211</v>
      </c>
      <c r="K39" s="62">
        <f t="shared" si="15"/>
        <v>0</v>
      </c>
      <c r="L39" s="62">
        <f t="shared" si="15"/>
        <v>0</v>
      </c>
      <c r="M39" s="63">
        <f t="shared" si="15"/>
        <v>0</v>
      </c>
      <c r="O39" s="432" t="str">
        <f t="shared" ref="O39:O69" si="16">IF((C5*9)&gt;=C39,"","오류")</f>
        <v/>
      </c>
      <c r="P39" s="432" t="str">
        <f t="shared" ref="P39:P69" si="17">IF((D5*19)&gt;=D39,"","오류")</f>
        <v/>
      </c>
      <c r="Q39" s="432" t="str">
        <f t="shared" ref="Q39:Q69" si="18">IF((E5*29)&gt;=E39,"","오류")</f>
        <v/>
      </c>
      <c r="R39" s="432" t="str">
        <f t="shared" ref="R39:R69" si="19">IF((F5*39)&gt;=F39,"","오류")</f>
        <v/>
      </c>
      <c r="S39" s="432" t="str">
        <f t="shared" ref="S39:S69" si="20">IF((G5*49)&gt;=G39,"","오류")</f>
        <v/>
      </c>
      <c r="T39" s="432" t="str">
        <f t="shared" ref="T39:T69" si="21">IF((H5*99)&gt;=H39,"","오류")</f>
        <v/>
      </c>
      <c r="U39" s="432" t="str">
        <f t="shared" ref="U39:U69" si="22">IF((I5*199)&gt;=I39,"","오류")</f>
        <v/>
      </c>
      <c r="V39" s="432" t="str">
        <f t="shared" ref="V39:V69" si="23">IF((J5*299)&gt;=J39,"","오류")</f>
        <v/>
      </c>
      <c r="W39" s="432" t="str">
        <f t="shared" ref="W39:W69" si="24">IF((K5*399)&gt;=K39,"","오류")</f>
        <v/>
      </c>
      <c r="X39" s="432" t="str">
        <f t="shared" ref="X39:X69" si="25">IF((L5*499)&gt;=L39,"","오류")</f>
        <v/>
      </c>
      <c r="Y39" s="432" t="str">
        <f t="shared" ref="Y39:Y69" si="26">IF((M5*5000)&gt;=M39,"","오류")</f>
        <v/>
      </c>
    </row>
    <row r="40" spans="1:25" ht="21.75" customHeight="1" x14ac:dyDescent="0.15">
      <c r="A40" s="64" t="s">
        <v>395</v>
      </c>
      <c r="B40" s="65">
        <f t="shared" si="14"/>
        <v>46</v>
      </c>
      <c r="C40" s="312">
        <v>7</v>
      </c>
      <c r="D40" s="312">
        <v>0</v>
      </c>
      <c r="E40" s="312">
        <v>0</v>
      </c>
      <c r="F40" s="312">
        <v>39</v>
      </c>
      <c r="G40" s="312">
        <v>0</v>
      </c>
      <c r="H40" s="312">
        <v>0</v>
      </c>
      <c r="I40" s="312">
        <v>0</v>
      </c>
      <c r="J40" s="312">
        <v>0</v>
      </c>
      <c r="K40" s="312">
        <v>0</v>
      </c>
      <c r="L40" s="312">
        <v>0</v>
      </c>
      <c r="M40" s="314">
        <v>0</v>
      </c>
      <c r="O40" s="432" t="str">
        <f t="shared" si="16"/>
        <v/>
      </c>
      <c r="P40" s="432" t="str">
        <f t="shared" si="17"/>
        <v/>
      </c>
      <c r="Q40" s="432" t="str">
        <f t="shared" si="18"/>
        <v/>
      </c>
      <c r="R40" s="432" t="str">
        <f t="shared" si="19"/>
        <v/>
      </c>
      <c r="S40" s="432" t="str">
        <f t="shared" si="20"/>
        <v/>
      </c>
      <c r="T40" s="432" t="str">
        <f t="shared" si="21"/>
        <v/>
      </c>
      <c r="U40" s="432" t="str">
        <f t="shared" si="22"/>
        <v/>
      </c>
      <c r="V40" s="432" t="str">
        <f t="shared" si="23"/>
        <v/>
      </c>
      <c r="W40" s="432" t="str">
        <f t="shared" si="24"/>
        <v/>
      </c>
      <c r="X40" s="432" t="str">
        <f t="shared" si="25"/>
        <v/>
      </c>
      <c r="Y40" s="432" t="str">
        <f t="shared" si="26"/>
        <v/>
      </c>
    </row>
    <row r="41" spans="1:25" ht="21.75" customHeight="1" x14ac:dyDescent="0.15">
      <c r="A41" s="64" t="s">
        <v>396</v>
      </c>
      <c r="B41" s="65">
        <f t="shared" si="14"/>
        <v>241</v>
      </c>
      <c r="C41" s="515">
        <v>7</v>
      </c>
      <c r="D41" s="515">
        <v>0</v>
      </c>
      <c r="E41" s="515">
        <v>0</v>
      </c>
      <c r="F41" s="515">
        <v>0</v>
      </c>
      <c r="G41" s="515">
        <v>46</v>
      </c>
      <c r="H41" s="515">
        <v>76</v>
      </c>
      <c r="I41" s="515">
        <v>112</v>
      </c>
      <c r="J41" s="515">
        <v>0</v>
      </c>
      <c r="K41" s="515">
        <v>0</v>
      </c>
      <c r="L41" s="515">
        <v>0</v>
      </c>
      <c r="M41" s="54">
        <v>0</v>
      </c>
      <c r="O41" s="432" t="str">
        <f t="shared" si="16"/>
        <v/>
      </c>
      <c r="P41" s="432" t="str">
        <f t="shared" si="17"/>
        <v/>
      </c>
      <c r="Q41" s="432" t="str">
        <f t="shared" si="18"/>
        <v/>
      </c>
      <c r="R41" s="432" t="str">
        <f t="shared" si="19"/>
        <v/>
      </c>
      <c r="S41" s="432" t="str">
        <f t="shared" si="20"/>
        <v/>
      </c>
      <c r="T41" s="432" t="str">
        <f t="shared" si="21"/>
        <v/>
      </c>
      <c r="U41" s="432" t="str">
        <f t="shared" si="22"/>
        <v/>
      </c>
      <c r="V41" s="432" t="str">
        <f t="shared" si="23"/>
        <v/>
      </c>
      <c r="W41" s="432" t="str">
        <f t="shared" si="24"/>
        <v/>
      </c>
      <c r="X41" s="432" t="str">
        <f t="shared" si="25"/>
        <v/>
      </c>
      <c r="Y41" s="432" t="str">
        <f t="shared" si="26"/>
        <v/>
      </c>
    </row>
    <row r="42" spans="1:25" ht="21.75" customHeight="1" x14ac:dyDescent="0.15">
      <c r="A42" s="64" t="s">
        <v>397</v>
      </c>
      <c r="B42" s="65">
        <f t="shared" si="14"/>
        <v>1022</v>
      </c>
      <c r="C42" s="515">
        <v>12</v>
      </c>
      <c r="D42" s="515">
        <v>0</v>
      </c>
      <c r="E42" s="515">
        <v>0</v>
      </c>
      <c r="F42" s="515">
        <v>0</v>
      </c>
      <c r="G42" s="515">
        <v>0</v>
      </c>
      <c r="H42" s="515">
        <v>300</v>
      </c>
      <c r="I42" s="515">
        <v>499</v>
      </c>
      <c r="J42" s="515">
        <v>211</v>
      </c>
      <c r="K42" s="515">
        <v>0</v>
      </c>
      <c r="L42" s="515">
        <v>0</v>
      </c>
      <c r="M42" s="54">
        <v>0</v>
      </c>
      <c r="O42" s="432" t="str">
        <f t="shared" si="16"/>
        <v/>
      </c>
      <c r="P42" s="432" t="str">
        <f t="shared" si="17"/>
        <v/>
      </c>
      <c r="Q42" s="432" t="str">
        <f t="shared" si="18"/>
        <v/>
      </c>
      <c r="R42" s="432" t="str">
        <f t="shared" si="19"/>
        <v/>
      </c>
      <c r="S42" s="432" t="str">
        <f t="shared" si="20"/>
        <v/>
      </c>
      <c r="T42" s="432" t="str">
        <f t="shared" si="21"/>
        <v/>
      </c>
      <c r="U42" s="432" t="str">
        <f t="shared" si="22"/>
        <v/>
      </c>
      <c r="V42" s="432" t="str">
        <f t="shared" si="23"/>
        <v/>
      </c>
      <c r="W42" s="432" t="str">
        <f t="shared" si="24"/>
        <v/>
      </c>
      <c r="X42" s="432" t="str">
        <f t="shared" si="25"/>
        <v/>
      </c>
      <c r="Y42" s="432" t="str">
        <f t="shared" si="26"/>
        <v/>
      </c>
    </row>
    <row r="43" spans="1:25" ht="21.75" customHeight="1" x14ac:dyDescent="0.15">
      <c r="A43" s="64" t="s">
        <v>398</v>
      </c>
      <c r="B43" s="65">
        <f t="shared" si="14"/>
        <v>332</v>
      </c>
      <c r="C43" s="515">
        <v>0</v>
      </c>
      <c r="D43" s="515">
        <v>0</v>
      </c>
      <c r="E43" s="515">
        <v>0</v>
      </c>
      <c r="F43" s="515">
        <v>74</v>
      </c>
      <c r="G43" s="515">
        <v>0</v>
      </c>
      <c r="H43" s="515">
        <v>258</v>
      </c>
      <c r="I43" s="515">
        <v>0</v>
      </c>
      <c r="J43" s="515">
        <v>0</v>
      </c>
      <c r="K43" s="515">
        <v>0</v>
      </c>
      <c r="L43" s="515">
        <v>0</v>
      </c>
      <c r="M43" s="54">
        <v>0</v>
      </c>
      <c r="O43" s="432" t="str">
        <f t="shared" si="16"/>
        <v/>
      </c>
      <c r="P43" s="432" t="str">
        <f t="shared" si="17"/>
        <v/>
      </c>
      <c r="Q43" s="432" t="str">
        <f t="shared" si="18"/>
        <v/>
      </c>
      <c r="R43" s="432" t="str">
        <f t="shared" si="19"/>
        <v/>
      </c>
      <c r="S43" s="432" t="str">
        <f t="shared" si="20"/>
        <v/>
      </c>
      <c r="T43" s="432" t="str">
        <f t="shared" si="21"/>
        <v/>
      </c>
      <c r="U43" s="432" t="str">
        <f t="shared" si="22"/>
        <v/>
      </c>
      <c r="V43" s="432" t="str">
        <f t="shared" si="23"/>
        <v/>
      </c>
      <c r="W43" s="432" t="str">
        <f t="shared" si="24"/>
        <v/>
      </c>
      <c r="X43" s="432" t="str">
        <f t="shared" si="25"/>
        <v/>
      </c>
      <c r="Y43" s="432" t="str">
        <f t="shared" si="26"/>
        <v/>
      </c>
    </row>
    <row r="44" spans="1:25" ht="21.75" customHeight="1" x14ac:dyDescent="0.15">
      <c r="A44" s="64" t="s">
        <v>399</v>
      </c>
      <c r="B44" s="65">
        <f t="shared" si="14"/>
        <v>803</v>
      </c>
      <c r="C44" s="313">
        <v>6</v>
      </c>
      <c r="D44" s="313">
        <v>0</v>
      </c>
      <c r="E44" s="313">
        <v>46</v>
      </c>
      <c r="F44" s="313">
        <v>0</v>
      </c>
      <c r="G44" s="313">
        <v>0</v>
      </c>
      <c r="H44" s="313">
        <v>751</v>
      </c>
      <c r="I44" s="313">
        <v>0</v>
      </c>
      <c r="J44" s="313">
        <v>0</v>
      </c>
      <c r="K44" s="313">
        <v>0</v>
      </c>
      <c r="L44" s="313">
        <v>0</v>
      </c>
      <c r="M44" s="54">
        <v>0</v>
      </c>
      <c r="O44" s="432" t="str">
        <f t="shared" si="16"/>
        <v/>
      </c>
      <c r="P44" s="432" t="str">
        <f t="shared" si="17"/>
        <v/>
      </c>
      <c r="Q44" s="432" t="str">
        <f t="shared" si="18"/>
        <v/>
      </c>
      <c r="R44" s="432" t="str">
        <f t="shared" si="19"/>
        <v/>
      </c>
      <c r="S44" s="432" t="str">
        <f t="shared" si="20"/>
        <v/>
      </c>
      <c r="T44" s="432" t="str">
        <f t="shared" si="21"/>
        <v/>
      </c>
      <c r="U44" s="432" t="str">
        <f t="shared" si="22"/>
        <v/>
      </c>
      <c r="V44" s="432" t="str">
        <f t="shared" si="23"/>
        <v/>
      </c>
      <c r="W44" s="432" t="str">
        <f t="shared" si="24"/>
        <v/>
      </c>
      <c r="X44" s="432" t="str">
        <f t="shared" si="25"/>
        <v/>
      </c>
      <c r="Y44" s="432" t="str">
        <f t="shared" si="26"/>
        <v/>
      </c>
    </row>
    <row r="45" spans="1:25" ht="21.75" customHeight="1" x14ac:dyDescent="0.15">
      <c r="A45" s="64" t="s">
        <v>400</v>
      </c>
      <c r="B45" s="65">
        <f t="shared" si="14"/>
        <v>100</v>
      </c>
      <c r="C45" s="313">
        <v>0</v>
      </c>
      <c r="D45" s="313">
        <v>0</v>
      </c>
      <c r="E45" s="313">
        <v>0</v>
      </c>
      <c r="F45" s="313">
        <v>0</v>
      </c>
      <c r="G45" s="313">
        <v>46</v>
      </c>
      <c r="H45" s="313">
        <v>54</v>
      </c>
      <c r="I45" s="313">
        <v>0</v>
      </c>
      <c r="J45" s="313">
        <v>0</v>
      </c>
      <c r="K45" s="313">
        <v>0</v>
      </c>
      <c r="L45" s="313">
        <v>0</v>
      </c>
      <c r="M45" s="54">
        <v>0</v>
      </c>
      <c r="O45" s="432" t="str">
        <f t="shared" si="16"/>
        <v/>
      </c>
      <c r="P45" s="432" t="str">
        <f t="shared" si="17"/>
        <v/>
      </c>
      <c r="Q45" s="432" t="str">
        <f t="shared" si="18"/>
        <v/>
      </c>
      <c r="R45" s="432" t="str">
        <f t="shared" si="19"/>
        <v/>
      </c>
      <c r="S45" s="432" t="str">
        <f t="shared" si="20"/>
        <v/>
      </c>
      <c r="T45" s="432" t="str">
        <f t="shared" si="21"/>
        <v/>
      </c>
      <c r="U45" s="432" t="str">
        <f t="shared" si="22"/>
        <v/>
      </c>
      <c r="V45" s="432" t="str">
        <f t="shared" si="23"/>
        <v/>
      </c>
      <c r="W45" s="432" t="str">
        <f t="shared" si="24"/>
        <v/>
      </c>
      <c r="X45" s="432" t="str">
        <f t="shared" si="25"/>
        <v/>
      </c>
      <c r="Y45" s="432" t="str">
        <f t="shared" si="26"/>
        <v/>
      </c>
    </row>
    <row r="46" spans="1:25" ht="21.75" customHeight="1" x14ac:dyDescent="0.15">
      <c r="A46" s="64" t="s">
        <v>401</v>
      </c>
      <c r="B46" s="65">
        <f t="shared" si="14"/>
        <v>306</v>
      </c>
      <c r="C46" s="313">
        <v>0</v>
      </c>
      <c r="D46" s="313">
        <v>0</v>
      </c>
      <c r="E46" s="313">
        <v>0</v>
      </c>
      <c r="F46" s="313">
        <v>0</v>
      </c>
      <c r="G46" s="313">
        <v>0</v>
      </c>
      <c r="H46" s="313">
        <v>71</v>
      </c>
      <c r="I46" s="313">
        <v>235</v>
      </c>
      <c r="J46" s="313">
        <v>0</v>
      </c>
      <c r="K46" s="313">
        <v>0</v>
      </c>
      <c r="L46" s="313">
        <v>0</v>
      </c>
      <c r="M46" s="54">
        <v>0</v>
      </c>
      <c r="O46" s="432" t="str">
        <f t="shared" si="16"/>
        <v/>
      </c>
      <c r="P46" s="432" t="str">
        <f t="shared" si="17"/>
        <v/>
      </c>
      <c r="Q46" s="432" t="str">
        <f t="shared" si="18"/>
        <v/>
      </c>
      <c r="R46" s="432" t="str">
        <f t="shared" si="19"/>
        <v/>
      </c>
      <c r="S46" s="432" t="str">
        <f t="shared" si="20"/>
        <v/>
      </c>
      <c r="T46" s="432" t="str">
        <f t="shared" si="21"/>
        <v/>
      </c>
      <c r="U46" s="432" t="str">
        <f t="shared" si="22"/>
        <v/>
      </c>
      <c r="V46" s="432" t="str">
        <f t="shared" si="23"/>
        <v/>
      </c>
      <c r="W46" s="432" t="str">
        <f t="shared" si="24"/>
        <v/>
      </c>
      <c r="X46" s="432" t="str">
        <f t="shared" si="25"/>
        <v/>
      </c>
      <c r="Y46" s="432" t="str">
        <f t="shared" si="26"/>
        <v/>
      </c>
    </row>
    <row r="47" spans="1:25" ht="21.75" customHeight="1" x14ac:dyDescent="0.15">
      <c r="A47" s="64" t="s">
        <v>402</v>
      </c>
      <c r="B47" s="65">
        <f t="shared" si="14"/>
        <v>769</v>
      </c>
      <c r="C47" s="515">
        <v>2</v>
      </c>
      <c r="D47" s="515">
        <v>17</v>
      </c>
      <c r="E47" s="515">
        <v>0</v>
      </c>
      <c r="F47" s="515">
        <v>37</v>
      </c>
      <c r="G47" s="515">
        <v>0</v>
      </c>
      <c r="H47" s="515">
        <v>211</v>
      </c>
      <c r="I47" s="515">
        <v>502</v>
      </c>
      <c r="J47" s="515">
        <v>0</v>
      </c>
      <c r="K47" s="515">
        <v>0</v>
      </c>
      <c r="L47" s="515">
        <v>0</v>
      </c>
      <c r="M47" s="54">
        <v>0</v>
      </c>
      <c r="O47" s="432" t="str">
        <f t="shared" si="16"/>
        <v/>
      </c>
      <c r="P47" s="432" t="str">
        <f t="shared" si="17"/>
        <v/>
      </c>
      <c r="Q47" s="432" t="str">
        <f t="shared" si="18"/>
        <v/>
      </c>
      <c r="R47" s="432" t="str">
        <f t="shared" si="19"/>
        <v/>
      </c>
      <c r="S47" s="432" t="str">
        <f t="shared" si="20"/>
        <v/>
      </c>
      <c r="T47" s="432" t="str">
        <f t="shared" si="21"/>
        <v/>
      </c>
      <c r="U47" s="432" t="str">
        <f t="shared" si="22"/>
        <v/>
      </c>
      <c r="V47" s="432" t="str">
        <f t="shared" si="23"/>
        <v/>
      </c>
      <c r="W47" s="432" t="str">
        <f t="shared" si="24"/>
        <v/>
      </c>
      <c r="X47" s="432" t="str">
        <f t="shared" si="25"/>
        <v/>
      </c>
      <c r="Y47" s="432" t="str">
        <f t="shared" si="26"/>
        <v/>
      </c>
    </row>
    <row r="48" spans="1:25" ht="21.75" customHeight="1" x14ac:dyDescent="0.15">
      <c r="A48" s="64" t="s">
        <v>403</v>
      </c>
      <c r="B48" s="65">
        <f t="shared" si="14"/>
        <v>215</v>
      </c>
      <c r="C48" s="313">
        <v>0</v>
      </c>
      <c r="D48" s="313">
        <v>0</v>
      </c>
      <c r="E48" s="313">
        <v>0</v>
      </c>
      <c r="F48" s="313">
        <v>0</v>
      </c>
      <c r="G48" s="313">
        <v>48</v>
      </c>
      <c r="H48" s="313">
        <v>167</v>
      </c>
      <c r="I48" s="313">
        <v>0</v>
      </c>
      <c r="J48" s="313">
        <v>0</v>
      </c>
      <c r="K48" s="313">
        <v>0</v>
      </c>
      <c r="L48" s="313">
        <v>0</v>
      </c>
      <c r="M48" s="54">
        <v>0</v>
      </c>
      <c r="O48" s="432" t="str">
        <f t="shared" si="16"/>
        <v/>
      </c>
      <c r="P48" s="432" t="str">
        <f t="shared" si="17"/>
        <v/>
      </c>
      <c r="Q48" s="432" t="str">
        <f t="shared" si="18"/>
        <v/>
      </c>
      <c r="R48" s="432" t="str">
        <f t="shared" si="19"/>
        <v/>
      </c>
      <c r="S48" s="432" t="str">
        <f t="shared" si="20"/>
        <v/>
      </c>
      <c r="T48" s="432" t="str">
        <f t="shared" si="21"/>
        <v/>
      </c>
      <c r="U48" s="432" t="str">
        <f t="shared" si="22"/>
        <v/>
      </c>
      <c r="V48" s="432" t="str">
        <f t="shared" si="23"/>
        <v/>
      </c>
      <c r="W48" s="432" t="str">
        <f t="shared" si="24"/>
        <v/>
      </c>
      <c r="X48" s="432" t="str">
        <f t="shared" si="25"/>
        <v/>
      </c>
      <c r="Y48" s="432" t="str">
        <f t="shared" si="26"/>
        <v/>
      </c>
    </row>
    <row r="49" spans="1:25" ht="21.75" customHeight="1" x14ac:dyDescent="0.15">
      <c r="A49" s="64" t="s">
        <v>404</v>
      </c>
      <c r="B49" s="65">
        <f t="shared" si="14"/>
        <v>337</v>
      </c>
      <c r="C49" s="313">
        <v>7</v>
      </c>
      <c r="D49" s="196">
        <v>0</v>
      </c>
      <c r="E49" s="313">
        <v>0</v>
      </c>
      <c r="F49" s="313">
        <v>32</v>
      </c>
      <c r="G49" s="313">
        <v>0</v>
      </c>
      <c r="H49" s="313">
        <v>181</v>
      </c>
      <c r="I49" s="313">
        <v>117</v>
      </c>
      <c r="J49" s="313">
        <v>0</v>
      </c>
      <c r="K49" s="313">
        <v>0</v>
      </c>
      <c r="L49" s="313">
        <v>0</v>
      </c>
      <c r="M49" s="54">
        <v>0</v>
      </c>
      <c r="O49" s="432" t="str">
        <f t="shared" si="16"/>
        <v/>
      </c>
      <c r="P49" s="432" t="str">
        <f t="shared" si="17"/>
        <v/>
      </c>
      <c r="Q49" s="432" t="str">
        <f t="shared" si="18"/>
        <v/>
      </c>
      <c r="R49" s="432" t="str">
        <f t="shared" si="19"/>
        <v/>
      </c>
      <c r="S49" s="432" t="str">
        <f t="shared" si="20"/>
        <v/>
      </c>
      <c r="T49" s="432" t="str">
        <f t="shared" si="21"/>
        <v/>
      </c>
      <c r="U49" s="432" t="str">
        <f t="shared" si="22"/>
        <v/>
      </c>
      <c r="V49" s="432" t="str">
        <f t="shared" si="23"/>
        <v/>
      </c>
      <c r="W49" s="432" t="str">
        <f t="shared" si="24"/>
        <v/>
      </c>
      <c r="X49" s="432" t="str">
        <f t="shared" si="25"/>
        <v/>
      </c>
      <c r="Y49" s="432" t="str">
        <f t="shared" si="26"/>
        <v/>
      </c>
    </row>
    <row r="50" spans="1:25" ht="21.75" customHeight="1" x14ac:dyDescent="0.15">
      <c r="A50" s="64" t="s">
        <v>405</v>
      </c>
      <c r="B50" s="65">
        <f t="shared" si="14"/>
        <v>145</v>
      </c>
      <c r="C50" s="313">
        <v>1</v>
      </c>
      <c r="D50" s="313">
        <v>11</v>
      </c>
      <c r="E50" s="313">
        <v>0</v>
      </c>
      <c r="F50" s="313">
        <v>0</v>
      </c>
      <c r="G50" s="313">
        <v>0</v>
      </c>
      <c r="H50" s="313">
        <v>133</v>
      </c>
      <c r="I50" s="313">
        <v>0</v>
      </c>
      <c r="J50" s="313">
        <v>0</v>
      </c>
      <c r="K50" s="313">
        <v>0</v>
      </c>
      <c r="L50" s="313">
        <v>0</v>
      </c>
      <c r="M50" s="54">
        <v>0</v>
      </c>
      <c r="O50" s="432" t="str">
        <f t="shared" si="16"/>
        <v/>
      </c>
      <c r="P50" s="432" t="str">
        <f t="shared" si="17"/>
        <v/>
      </c>
      <c r="Q50" s="432" t="str">
        <f t="shared" si="18"/>
        <v/>
      </c>
      <c r="R50" s="432" t="str">
        <f t="shared" si="19"/>
        <v/>
      </c>
      <c r="S50" s="432" t="str">
        <f t="shared" si="20"/>
        <v/>
      </c>
      <c r="T50" s="432" t="str">
        <f t="shared" si="21"/>
        <v/>
      </c>
      <c r="U50" s="432" t="str">
        <f t="shared" si="22"/>
        <v/>
      </c>
      <c r="V50" s="432" t="str">
        <f t="shared" si="23"/>
        <v/>
      </c>
      <c r="W50" s="432" t="str">
        <f t="shared" si="24"/>
        <v/>
      </c>
      <c r="X50" s="432" t="str">
        <f t="shared" si="25"/>
        <v/>
      </c>
      <c r="Y50" s="432" t="str">
        <f t="shared" si="26"/>
        <v/>
      </c>
    </row>
    <row r="51" spans="1:25" ht="21.75" customHeight="1" x14ac:dyDescent="0.15">
      <c r="A51" s="64"/>
      <c r="B51" s="65">
        <f t="shared" si="14"/>
        <v>0</v>
      </c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54"/>
      <c r="O51" s="432" t="str">
        <f t="shared" si="16"/>
        <v/>
      </c>
      <c r="P51" s="432" t="str">
        <f t="shared" si="17"/>
        <v/>
      </c>
      <c r="Q51" s="432" t="str">
        <f t="shared" si="18"/>
        <v/>
      </c>
      <c r="R51" s="432" t="str">
        <f t="shared" si="19"/>
        <v/>
      </c>
      <c r="S51" s="432" t="str">
        <f t="shared" si="20"/>
        <v/>
      </c>
      <c r="T51" s="432" t="str">
        <f t="shared" si="21"/>
        <v/>
      </c>
      <c r="U51" s="432" t="str">
        <f t="shared" si="22"/>
        <v/>
      </c>
      <c r="V51" s="432" t="str">
        <f t="shared" si="23"/>
        <v/>
      </c>
      <c r="W51" s="432" t="str">
        <f t="shared" si="24"/>
        <v/>
      </c>
      <c r="X51" s="432" t="str">
        <f t="shared" si="25"/>
        <v/>
      </c>
      <c r="Y51" s="432" t="str">
        <f t="shared" si="26"/>
        <v/>
      </c>
    </row>
    <row r="52" spans="1:25" ht="21.75" customHeight="1" x14ac:dyDescent="0.15">
      <c r="A52" s="64"/>
      <c r="B52" s="65">
        <f t="shared" si="14"/>
        <v>0</v>
      </c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54"/>
      <c r="O52" s="432" t="str">
        <f t="shared" si="16"/>
        <v/>
      </c>
      <c r="P52" s="432" t="str">
        <f t="shared" si="17"/>
        <v/>
      </c>
      <c r="Q52" s="432" t="str">
        <f t="shared" si="18"/>
        <v/>
      </c>
      <c r="R52" s="432" t="str">
        <f t="shared" si="19"/>
        <v/>
      </c>
      <c r="S52" s="432" t="str">
        <f t="shared" si="20"/>
        <v/>
      </c>
      <c r="T52" s="432" t="str">
        <f t="shared" si="21"/>
        <v/>
      </c>
      <c r="U52" s="432" t="str">
        <f t="shared" si="22"/>
        <v/>
      </c>
      <c r="V52" s="432" t="str">
        <f t="shared" si="23"/>
        <v/>
      </c>
      <c r="W52" s="432" t="str">
        <f t="shared" si="24"/>
        <v/>
      </c>
      <c r="X52" s="432" t="str">
        <f t="shared" si="25"/>
        <v/>
      </c>
      <c r="Y52" s="432" t="str">
        <f t="shared" si="26"/>
        <v/>
      </c>
    </row>
    <row r="53" spans="1:25" ht="21.75" customHeight="1" x14ac:dyDescent="0.15">
      <c r="A53" s="64"/>
      <c r="B53" s="65">
        <f t="shared" si="14"/>
        <v>0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54"/>
      <c r="O53" s="432" t="str">
        <f t="shared" si="16"/>
        <v/>
      </c>
      <c r="P53" s="432" t="str">
        <f t="shared" si="17"/>
        <v/>
      </c>
      <c r="Q53" s="432" t="str">
        <f t="shared" si="18"/>
        <v/>
      </c>
      <c r="R53" s="432" t="str">
        <f t="shared" si="19"/>
        <v/>
      </c>
      <c r="S53" s="432" t="str">
        <f t="shared" si="20"/>
        <v/>
      </c>
      <c r="T53" s="432" t="str">
        <f t="shared" si="21"/>
        <v/>
      </c>
      <c r="U53" s="432" t="str">
        <f t="shared" si="22"/>
        <v/>
      </c>
      <c r="V53" s="432" t="str">
        <f t="shared" si="23"/>
        <v/>
      </c>
      <c r="W53" s="432" t="str">
        <f t="shared" si="24"/>
        <v/>
      </c>
      <c r="X53" s="432" t="str">
        <f t="shared" si="25"/>
        <v/>
      </c>
      <c r="Y53" s="432" t="str">
        <f t="shared" si="26"/>
        <v/>
      </c>
    </row>
    <row r="54" spans="1:25" ht="21.75" customHeight="1" x14ac:dyDescent="0.15">
      <c r="A54" s="64"/>
      <c r="B54" s="65">
        <f t="shared" ref="B54:B69" si="27">SUM(C54:M54)</f>
        <v>0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54"/>
      <c r="O54" s="432" t="str">
        <f t="shared" si="16"/>
        <v/>
      </c>
      <c r="P54" s="432" t="str">
        <f t="shared" si="17"/>
        <v/>
      </c>
      <c r="Q54" s="432" t="str">
        <f t="shared" si="18"/>
        <v/>
      </c>
      <c r="R54" s="432" t="str">
        <f t="shared" si="19"/>
        <v/>
      </c>
      <c r="S54" s="432" t="str">
        <f t="shared" si="20"/>
        <v/>
      </c>
      <c r="T54" s="432" t="str">
        <f t="shared" si="21"/>
        <v/>
      </c>
      <c r="U54" s="432" t="str">
        <f t="shared" si="22"/>
        <v/>
      </c>
      <c r="V54" s="432" t="str">
        <f t="shared" si="23"/>
        <v/>
      </c>
      <c r="W54" s="432" t="str">
        <f t="shared" si="24"/>
        <v/>
      </c>
      <c r="X54" s="432" t="str">
        <f t="shared" si="25"/>
        <v/>
      </c>
      <c r="Y54" s="432" t="str">
        <f t="shared" si="26"/>
        <v/>
      </c>
    </row>
    <row r="55" spans="1:25" ht="21.75" customHeight="1" x14ac:dyDescent="0.15">
      <c r="A55" s="64"/>
      <c r="B55" s="65">
        <f t="shared" si="27"/>
        <v>0</v>
      </c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54"/>
      <c r="O55" s="432" t="str">
        <f t="shared" si="16"/>
        <v/>
      </c>
      <c r="P55" s="432" t="str">
        <f t="shared" si="17"/>
        <v/>
      </c>
      <c r="Q55" s="432" t="str">
        <f t="shared" si="18"/>
        <v/>
      </c>
      <c r="R55" s="432" t="str">
        <f t="shared" si="19"/>
        <v/>
      </c>
      <c r="S55" s="432" t="str">
        <f t="shared" si="20"/>
        <v/>
      </c>
      <c r="T55" s="432" t="str">
        <f t="shared" si="21"/>
        <v/>
      </c>
      <c r="U55" s="432" t="str">
        <f t="shared" si="22"/>
        <v/>
      </c>
      <c r="V55" s="432" t="str">
        <f t="shared" si="23"/>
        <v/>
      </c>
      <c r="W55" s="432" t="str">
        <f t="shared" si="24"/>
        <v/>
      </c>
      <c r="X55" s="432" t="str">
        <f t="shared" si="25"/>
        <v/>
      </c>
      <c r="Y55" s="432" t="str">
        <f t="shared" si="26"/>
        <v/>
      </c>
    </row>
    <row r="56" spans="1:25" ht="21.75" customHeight="1" x14ac:dyDescent="0.15">
      <c r="A56" s="64"/>
      <c r="B56" s="65">
        <f t="shared" si="27"/>
        <v>0</v>
      </c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54"/>
      <c r="O56" s="432" t="str">
        <f t="shared" si="16"/>
        <v/>
      </c>
      <c r="P56" s="432" t="str">
        <f t="shared" si="17"/>
        <v/>
      </c>
      <c r="Q56" s="432" t="str">
        <f t="shared" si="18"/>
        <v/>
      </c>
      <c r="R56" s="432" t="str">
        <f t="shared" si="19"/>
        <v/>
      </c>
      <c r="S56" s="432" t="str">
        <f t="shared" si="20"/>
        <v/>
      </c>
      <c r="T56" s="432" t="str">
        <f t="shared" si="21"/>
        <v/>
      </c>
      <c r="U56" s="432" t="str">
        <f t="shared" si="22"/>
        <v/>
      </c>
      <c r="V56" s="432" t="str">
        <f t="shared" si="23"/>
        <v/>
      </c>
      <c r="W56" s="432" t="str">
        <f t="shared" si="24"/>
        <v/>
      </c>
      <c r="X56" s="432" t="str">
        <f t="shared" si="25"/>
        <v/>
      </c>
      <c r="Y56" s="432" t="str">
        <f t="shared" si="26"/>
        <v/>
      </c>
    </row>
    <row r="57" spans="1:25" ht="21.75" customHeight="1" x14ac:dyDescent="0.15">
      <c r="A57" s="64"/>
      <c r="B57" s="65">
        <f t="shared" si="27"/>
        <v>0</v>
      </c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54"/>
      <c r="O57" s="432" t="str">
        <f t="shared" si="16"/>
        <v/>
      </c>
      <c r="P57" s="432" t="str">
        <f t="shared" si="17"/>
        <v/>
      </c>
      <c r="Q57" s="432" t="str">
        <f t="shared" si="18"/>
        <v/>
      </c>
      <c r="R57" s="432" t="str">
        <f t="shared" si="19"/>
        <v/>
      </c>
      <c r="S57" s="432" t="str">
        <f t="shared" si="20"/>
        <v/>
      </c>
      <c r="T57" s="432" t="str">
        <f t="shared" si="21"/>
        <v/>
      </c>
      <c r="U57" s="432" t="str">
        <f t="shared" si="22"/>
        <v/>
      </c>
      <c r="V57" s="432" t="str">
        <f t="shared" si="23"/>
        <v/>
      </c>
      <c r="W57" s="432" t="str">
        <f t="shared" si="24"/>
        <v/>
      </c>
      <c r="X57" s="432" t="str">
        <f t="shared" si="25"/>
        <v/>
      </c>
      <c r="Y57" s="432" t="str">
        <f t="shared" si="26"/>
        <v/>
      </c>
    </row>
    <row r="58" spans="1:25" ht="21.75" customHeight="1" x14ac:dyDescent="0.15">
      <c r="A58" s="64"/>
      <c r="B58" s="65">
        <f t="shared" si="27"/>
        <v>0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54"/>
      <c r="O58" s="432" t="str">
        <f t="shared" si="16"/>
        <v/>
      </c>
      <c r="P58" s="432" t="str">
        <f t="shared" si="17"/>
        <v/>
      </c>
      <c r="Q58" s="432" t="str">
        <f t="shared" si="18"/>
        <v/>
      </c>
      <c r="R58" s="432" t="str">
        <f t="shared" si="19"/>
        <v/>
      </c>
      <c r="S58" s="432" t="str">
        <f t="shared" si="20"/>
        <v/>
      </c>
      <c r="T58" s="432" t="str">
        <f t="shared" si="21"/>
        <v/>
      </c>
      <c r="U58" s="432" t="str">
        <f t="shared" si="22"/>
        <v/>
      </c>
      <c r="V58" s="432" t="str">
        <f t="shared" si="23"/>
        <v/>
      </c>
      <c r="W58" s="432" t="str">
        <f t="shared" si="24"/>
        <v/>
      </c>
      <c r="X58" s="432" t="str">
        <f t="shared" si="25"/>
        <v/>
      </c>
      <c r="Y58" s="432" t="str">
        <f t="shared" si="26"/>
        <v/>
      </c>
    </row>
    <row r="59" spans="1:25" ht="21.75" customHeight="1" x14ac:dyDescent="0.15">
      <c r="A59" s="64"/>
      <c r="B59" s="65">
        <f t="shared" si="27"/>
        <v>0</v>
      </c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54"/>
      <c r="O59" s="432" t="str">
        <f t="shared" si="16"/>
        <v/>
      </c>
      <c r="P59" s="432" t="str">
        <f t="shared" si="17"/>
        <v/>
      </c>
      <c r="Q59" s="432" t="str">
        <f t="shared" si="18"/>
        <v/>
      </c>
      <c r="R59" s="432" t="str">
        <f t="shared" si="19"/>
        <v/>
      </c>
      <c r="S59" s="432" t="str">
        <f t="shared" si="20"/>
        <v/>
      </c>
      <c r="T59" s="432" t="str">
        <f t="shared" si="21"/>
        <v/>
      </c>
      <c r="U59" s="432" t="str">
        <f t="shared" si="22"/>
        <v/>
      </c>
      <c r="V59" s="432" t="str">
        <f t="shared" si="23"/>
        <v/>
      </c>
      <c r="W59" s="432" t="str">
        <f t="shared" si="24"/>
        <v/>
      </c>
      <c r="X59" s="432" t="str">
        <f t="shared" si="25"/>
        <v/>
      </c>
      <c r="Y59" s="432" t="str">
        <f t="shared" si="26"/>
        <v/>
      </c>
    </row>
    <row r="60" spans="1:25" ht="21.75" customHeight="1" x14ac:dyDescent="0.15">
      <c r="A60" s="64"/>
      <c r="B60" s="65">
        <f t="shared" si="27"/>
        <v>0</v>
      </c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54"/>
      <c r="O60" s="432" t="str">
        <f t="shared" si="16"/>
        <v/>
      </c>
      <c r="P60" s="432" t="str">
        <f t="shared" si="17"/>
        <v/>
      </c>
      <c r="Q60" s="432" t="str">
        <f t="shared" si="18"/>
        <v/>
      </c>
      <c r="R60" s="432" t="str">
        <f t="shared" si="19"/>
        <v/>
      </c>
      <c r="S60" s="432" t="str">
        <f t="shared" si="20"/>
        <v/>
      </c>
      <c r="T60" s="432" t="str">
        <f t="shared" si="21"/>
        <v/>
      </c>
      <c r="U60" s="432" t="str">
        <f t="shared" si="22"/>
        <v/>
      </c>
      <c r="V60" s="432" t="str">
        <f t="shared" si="23"/>
        <v/>
      </c>
      <c r="W60" s="432" t="str">
        <f t="shared" si="24"/>
        <v/>
      </c>
      <c r="X60" s="432" t="str">
        <f t="shared" si="25"/>
        <v/>
      </c>
      <c r="Y60" s="432" t="str">
        <f t="shared" si="26"/>
        <v/>
      </c>
    </row>
    <row r="61" spans="1:25" ht="21.75" customHeight="1" x14ac:dyDescent="0.15">
      <c r="A61" s="64"/>
      <c r="B61" s="65">
        <f t="shared" si="27"/>
        <v>0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54"/>
      <c r="O61" s="432" t="str">
        <f t="shared" si="16"/>
        <v/>
      </c>
      <c r="P61" s="432" t="str">
        <f t="shared" si="17"/>
        <v/>
      </c>
      <c r="Q61" s="432" t="str">
        <f t="shared" si="18"/>
        <v/>
      </c>
      <c r="R61" s="432" t="str">
        <f t="shared" si="19"/>
        <v/>
      </c>
      <c r="S61" s="432" t="str">
        <f t="shared" si="20"/>
        <v/>
      </c>
      <c r="T61" s="432" t="str">
        <f t="shared" si="21"/>
        <v/>
      </c>
      <c r="U61" s="432" t="str">
        <f t="shared" si="22"/>
        <v/>
      </c>
      <c r="V61" s="432" t="str">
        <f t="shared" si="23"/>
        <v/>
      </c>
      <c r="W61" s="432" t="str">
        <f t="shared" si="24"/>
        <v/>
      </c>
      <c r="X61" s="432" t="str">
        <f t="shared" si="25"/>
        <v/>
      </c>
      <c r="Y61" s="432" t="str">
        <f t="shared" si="26"/>
        <v/>
      </c>
    </row>
    <row r="62" spans="1:25" ht="21.75" customHeight="1" x14ac:dyDescent="0.15">
      <c r="A62" s="64"/>
      <c r="B62" s="65">
        <f t="shared" si="27"/>
        <v>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54"/>
      <c r="O62" s="432" t="str">
        <f t="shared" si="16"/>
        <v/>
      </c>
      <c r="P62" s="432" t="str">
        <f t="shared" si="17"/>
        <v/>
      </c>
      <c r="Q62" s="432" t="str">
        <f t="shared" si="18"/>
        <v/>
      </c>
      <c r="R62" s="432" t="str">
        <f t="shared" si="19"/>
        <v/>
      </c>
      <c r="S62" s="432" t="str">
        <f t="shared" si="20"/>
        <v/>
      </c>
      <c r="T62" s="432" t="str">
        <f t="shared" si="21"/>
        <v/>
      </c>
      <c r="U62" s="432" t="str">
        <f t="shared" si="22"/>
        <v/>
      </c>
      <c r="V62" s="432" t="str">
        <f t="shared" si="23"/>
        <v/>
      </c>
      <c r="W62" s="432" t="str">
        <f t="shared" si="24"/>
        <v/>
      </c>
      <c r="X62" s="432" t="str">
        <f t="shared" si="25"/>
        <v/>
      </c>
      <c r="Y62" s="432" t="str">
        <f t="shared" si="26"/>
        <v/>
      </c>
    </row>
    <row r="63" spans="1:25" ht="21.75" customHeight="1" x14ac:dyDescent="0.15">
      <c r="A63" s="64"/>
      <c r="B63" s="65">
        <f t="shared" si="27"/>
        <v>0</v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54"/>
      <c r="O63" s="432" t="str">
        <f t="shared" si="16"/>
        <v/>
      </c>
      <c r="P63" s="432" t="str">
        <f t="shared" si="17"/>
        <v/>
      </c>
      <c r="Q63" s="432" t="str">
        <f t="shared" si="18"/>
        <v/>
      </c>
      <c r="R63" s="432" t="str">
        <f t="shared" si="19"/>
        <v/>
      </c>
      <c r="S63" s="432" t="str">
        <f t="shared" si="20"/>
        <v/>
      </c>
      <c r="T63" s="432" t="str">
        <f t="shared" si="21"/>
        <v/>
      </c>
      <c r="U63" s="432" t="str">
        <f t="shared" si="22"/>
        <v/>
      </c>
      <c r="V63" s="432" t="str">
        <f t="shared" si="23"/>
        <v/>
      </c>
      <c r="W63" s="432" t="str">
        <f t="shared" si="24"/>
        <v/>
      </c>
      <c r="X63" s="432" t="str">
        <f t="shared" si="25"/>
        <v/>
      </c>
      <c r="Y63" s="432" t="str">
        <f t="shared" si="26"/>
        <v/>
      </c>
    </row>
    <row r="64" spans="1:25" ht="21.75" customHeight="1" x14ac:dyDescent="0.15">
      <c r="A64" s="64"/>
      <c r="B64" s="65">
        <f t="shared" si="27"/>
        <v>0</v>
      </c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54"/>
      <c r="O64" s="432" t="str">
        <f t="shared" si="16"/>
        <v/>
      </c>
      <c r="P64" s="432" t="str">
        <f t="shared" si="17"/>
        <v/>
      </c>
      <c r="Q64" s="432" t="str">
        <f t="shared" si="18"/>
        <v/>
      </c>
      <c r="R64" s="432" t="str">
        <f t="shared" si="19"/>
        <v/>
      </c>
      <c r="S64" s="432" t="str">
        <f t="shared" si="20"/>
        <v/>
      </c>
      <c r="T64" s="432" t="str">
        <f t="shared" si="21"/>
        <v/>
      </c>
      <c r="U64" s="432" t="str">
        <f t="shared" si="22"/>
        <v/>
      </c>
      <c r="V64" s="432" t="str">
        <f t="shared" si="23"/>
        <v/>
      </c>
      <c r="W64" s="432" t="str">
        <f t="shared" si="24"/>
        <v/>
      </c>
      <c r="X64" s="432" t="str">
        <f t="shared" si="25"/>
        <v/>
      </c>
      <c r="Y64" s="432" t="str">
        <f t="shared" si="26"/>
        <v/>
      </c>
    </row>
    <row r="65" spans="1:25" ht="21.75" customHeight="1" x14ac:dyDescent="0.15">
      <c r="A65" s="64"/>
      <c r="B65" s="65">
        <f t="shared" si="27"/>
        <v>0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54"/>
      <c r="O65" s="432" t="str">
        <f t="shared" si="16"/>
        <v/>
      </c>
      <c r="P65" s="432" t="str">
        <f t="shared" si="17"/>
        <v/>
      </c>
      <c r="Q65" s="432" t="str">
        <f t="shared" si="18"/>
        <v/>
      </c>
      <c r="R65" s="432" t="str">
        <f t="shared" si="19"/>
        <v/>
      </c>
      <c r="S65" s="432" t="str">
        <f t="shared" si="20"/>
        <v/>
      </c>
      <c r="T65" s="432" t="str">
        <f t="shared" si="21"/>
        <v/>
      </c>
      <c r="U65" s="432" t="str">
        <f t="shared" si="22"/>
        <v/>
      </c>
      <c r="V65" s="432" t="str">
        <f t="shared" si="23"/>
        <v/>
      </c>
      <c r="W65" s="432" t="str">
        <f t="shared" si="24"/>
        <v/>
      </c>
      <c r="X65" s="432" t="str">
        <f t="shared" si="25"/>
        <v/>
      </c>
      <c r="Y65" s="432" t="str">
        <f t="shared" si="26"/>
        <v/>
      </c>
    </row>
    <row r="66" spans="1:25" ht="21.75" customHeight="1" x14ac:dyDescent="0.15">
      <c r="A66" s="64"/>
      <c r="B66" s="65">
        <f t="shared" si="27"/>
        <v>0</v>
      </c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54"/>
      <c r="O66" s="432" t="str">
        <f t="shared" si="16"/>
        <v/>
      </c>
      <c r="P66" s="432" t="str">
        <f t="shared" si="17"/>
        <v/>
      </c>
      <c r="Q66" s="432" t="str">
        <f t="shared" si="18"/>
        <v/>
      </c>
      <c r="R66" s="432" t="str">
        <f t="shared" si="19"/>
        <v/>
      </c>
      <c r="S66" s="432" t="str">
        <f t="shared" si="20"/>
        <v/>
      </c>
      <c r="T66" s="432" t="str">
        <f t="shared" si="21"/>
        <v/>
      </c>
      <c r="U66" s="432" t="str">
        <f t="shared" si="22"/>
        <v/>
      </c>
      <c r="V66" s="432" t="str">
        <f t="shared" si="23"/>
        <v/>
      </c>
      <c r="W66" s="432" t="str">
        <f t="shared" si="24"/>
        <v/>
      </c>
      <c r="X66" s="432" t="str">
        <f t="shared" si="25"/>
        <v/>
      </c>
      <c r="Y66" s="432" t="str">
        <f t="shared" si="26"/>
        <v/>
      </c>
    </row>
    <row r="67" spans="1:25" ht="21.75" customHeight="1" x14ac:dyDescent="0.15">
      <c r="A67" s="64"/>
      <c r="B67" s="65">
        <f t="shared" si="27"/>
        <v>0</v>
      </c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54"/>
      <c r="O67" s="432" t="str">
        <f t="shared" si="16"/>
        <v/>
      </c>
      <c r="P67" s="432" t="str">
        <f t="shared" si="17"/>
        <v/>
      </c>
      <c r="Q67" s="432" t="str">
        <f t="shared" si="18"/>
        <v/>
      </c>
      <c r="R67" s="432" t="str">
        <f t="shared" si="19"/>
        <v/>
      </c>
      <c r="S67" s="432" t="str">
        <f t="shared" si="20"/>
        <v/>
      </c>
      <c r="T67" s="432" t="str">
        <f t="shared" si="21"/>
        <v/>
      </c>
      <c r="U67" s="432" t="str">
        <f t="shared" si="22"/>
        <v/>
      </c>
      <c r="V67" s="432" t="str">
        <f t="shared" si="23"/>
        <v/>
      </c>
      <c r="W67" s="432" t="str">
        <f t="shared" si="24"/>
        <v/>
      </c>
      <c r="X67" s="432" t="str">
        <f t="shared" si="25"/>
        <v/>
      </c>
      <c r="Y67" s="432" t="str">
        <f t="shared" si="26"/>
        <v/>
      </c>
    </row>
    <row r="68" spans="1:25" ht="21.75" customHeight="1" x14ac:dyDescent="0.15">
      <c r="A68" s="64"/>
      <c r="B68" s="65">
        <f t="shared" si="27"/>
        <v>0</v>
      </c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54"/>
      <c r="O68" s="432" t="str">
        <f t="shared" si="16"/>
        <v/>
      </c>
      <c r="P68" s="432" t="str">
        <f t="shared" si="17"/>
        <v/>
      </c>
      <c r="Q68" s="432" t="str">
        <f t="shared" si="18"/>
        <v/>
      </c>
      <c r="R68" s="432" t="str">
        <f t="shared" si="19"/>
        <v/>
      </c>
      <c r="S68" s="432" t="str">
        <f t="shared" si="20"/>
        <v/>
      </c>
      <c r="T68" s="432" t="str">
        <f t="shared" si="21"/>
        <v/>
      </c>
      <c r="U68" s="432" t="str">
        <f t="shared" si="22"/>
        <v/>
      </c>
      <c r="V68" s="432" t="str">
        <f t="shared" si="23"/>
        <v/>
      </c>
      <c r="W68" s="432" t="str">
        <f t="shared" si="24"/>
        <v/>
      </c>
      <c r="X68" s="432" t="str">
        <f t="shared" si="25"/>
        <v/>
      </c>
      <c r="Y68" s="432" t="str">
        <f t="shared" si="26"/>
        <v/>
      </c>
    </row>
    <row r="69" spans="1:25" ht="21.75" customHeight="1" thickBot="1" x14ac:dyDescent="0.2">
      <c r="A69" s="66"/>
      <c r="B69" s="172">
        <f t="shared" si="27"/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51"/>
      <c r="O69" s="432" t="str">
        <f t="shared" si="16"/>
        <v/>
      </c>
      <c r="P69" s="432" t="str">
        <f t="shared" si="17"/>
        <v/>
      </c>
      <c r="Q69" s="432" t="str">
        <f t="shared" si="18"/>
        <v/>
      </c>
      <c r="R69" s="432" t="str">
        <f t="shared" si="19"/>
        <v/>
      </c>
      <c r="S69" s="432" t="str">
        <f t="shared" si="20"/>
        <v/>
      </c>
      <c r="T69" s="432" t="str">
        <f t="shared" si="21"/>
        <v/>
      </c>
      <c r="U69" s="432" t="str">
        <f t="shared" si="22"/>
        <v/>
      </c>
      <c r="V69" s="432" t="str">
        <f t="shared" si="23"/>
        <v/>
      </c>
      <c r="W69" s="432" t="str">
        <f t="shared" si="24"/>
        <v/>
      </c>
      <c r="X69" s="432" t="str">
        <f t="shared" si="25"/>
        <v/>
      </c>
      <c r="Y69" s="432" t="str">
        <f t="shared" si="26"/>
        <v/>
      </c>
    </row>
    <row r="72" spans="1:25" ht="30.75" customHeight="1" thickBot="1" x14ac:dyDescent="0.2">
      <c r="A72" s="541" t="s">
        <v>13</v>
      </c>
      <c r="B72" s="541"/>
      <c r="C72" s="541"/>
      <c r="D72" s="541"/>
      <c r="L72" s="542" t="s">
        <v>136</v>
      </c>
      <c r="M72" s="542"/>
    </row>
    <row r="73" spans="1:25" ht="18" customHeight="1" x14ac:dyDescent="0.15">
      <c r="A73" s="552" t="s">
        <v>224</v>
      </c>
      <c r="B73" s="550" t="s">
        <v>104</v>
      </c>
      <c r="C73" s="550"/>
      <c r="D73" s="550"/>
      <c r="E73" s="550" t="s">
        <v>107</v>
      </c>
      <c r="F73" s="550"/>
      <c r="G73" s="550"/>
      <c r="H73" s="550" t="s">
        <v>56</v>
      </c>
      <c r="I73" s="550"/>
      <c r="J73" s="550"/>
      <c r="K73" s="550" t="s">
        <v>113</v>
      </c>
      <c r="L73" s="550"/>
      <c r="M73" s="551"/>
    </row>
    <row r="74" spans="1:25" ht="18" customHeight="1" thickBot="1" x14ac:dyDescent="0.2">
      <c r="A74" s="553"/>
      <c r="B74" s="319" t="s">
        <v>240</v>
      </c>
      <c r="C74" s="319" t="s">
        <v>241</v>
      </c>
      <c r="D74" s="319" t="s">
        <v>243</v>
      </c>
      <c r="E74" s="319" t="s">
        <v>240</v>
      </c>
      <c r="F74" s="319" t="s">
        <v>241</v>
      </c>
      <c r="G74" s="319" t="s">
        <v>243</v>
      </c>
      <c r="H74" s="319" t="s">
        <v>240</v>
      </c>
      <c r="I74" s="319" t="s">
        <v>241</v>
      </c>
      <c r="J74" s="319" t="s">
        <v>243</v>
      </c>
      <c r="K74" s="319" t="s">
        <v>240</v>
      </c>
      <c r="L74" s="319" t="s">
        <v>241</v>
      </c>
      <c r="M74" s="320" t="s">
        <v>243</v>
      </c>
      <c r="O74" s="432" t="s">
        <v>352</v>
      </c>
    </row>
    <row r="75" spans="1:25" ht="21.75" customHeight="1" thickTop="1" x14ac:dyDescent="0.15">
      <c r="A75" s="61" t="s">
        <v>243</v>
      </c>
      <c r="B75" s="62">
        <f>SUM(B76:B105)</f>
        <v>4316</v>
      </c>
      <c r="C75" s="62">
        <f>SUM(C76:C105)</f>
        <v>0</v>
      </c>
      <c r="D75" s="62">
        <f t="shared" ref="D75:D89" si="28">SUM(B75:C75)</f>
        <v>4316</v>
      </c>
      <c r="E75" s="62">
        <f>SUM(E76:E105)</f>
        <v>526</v>
      </c>
      <c r="F75" s="62">
        <f>SUM(F76:F105)</f>
        <v>0</v>
      </c>
      <c r="G75" s="62">
        <f t="shared" ref="G75:G89" si="29">SUM(E75:F75)</f>
        <v>526</v>
      </c>
      <c r="H75" s="62">
        <f>SUM(H76:H105)</f>
        <v>1744</v>
      </c>
      <c r="I75" s="62">
        <f>SUM(I76:I105)</f>
        <v>0</v>
      </c>
      <c r="J75" s="62">
        <f t="shared" ref="J75:J89" si="30">SUM(H75:I75)</f>
        <v>1744</v>
      </c>
      <c r="K75" s="62">
        <f>SUM(K76:K105)</f>
        <v>2046</v>
      </c>
      <c r="L75" s="62">
        <f>SUM(L76:L105)</f>
        <v>0</v>
      </c>
      <c r="M75" s="63">
        <f t="shared" ref="M75:M89" si="31">SUM(K75:L75)</f>
        <v>2046</v>
      </c>
      <c r="O75" s="432" t="str">
        <f t="shared" ref="O75:O105" si="32">IF(B39=D75,"","오류")</f>
        <v/>
      </c>
    </row>
    <row r="76" spans="1:25" ht="21.75" customHeight="1" x14ac:dyDescent="0.15">
      <c r="A76" s="64" t="s">
        <v>395</v>
      </c>
      <c r="B76" s="67">
        <f t="shared" ref="B76:B89" si="33">SUM(E76,H76,K76)</f>
        <v>46</v>
      </c>
      <c r="C76" s="67">
        <f t="shared" ref="C76:C89" si="34">SUM(F76,I76,L76)</f>
        <v>0</v>
      </c>
      <c r="D76" s="65">
        <f t="shared" si="28"/>
        <v>46</v>
      </c>
      <c r="E76" s="312">
        <v>7</v>
      </c>
      <c r="F76" s="312">
        <v>0</v>
      </c>
      <c r="G76" s="65">
        <f t="shared" si="29"/>
        <v>7</v>
      </c>
      <c r="H76" s="312">
        <v>13</v>
      </c>
      <c r="I76" s="312">
        <v>0</v>
      </c>
      <c r="J76" s="65">
        <f t="shared" si="30"/>
        <v>13</v>
      </c>
      <c r="K76" s="312">
        <v>26</v>
      </c>
      <c r="L76" s="312">
        <v>0</v>
      </c>
      <c r="M76" s="69">
        <f t="shared" si="31"/>
        <v>26</v>
      </c>
      <c r="O76" s="432" t="str">
        <f t="shared" si="32"/>
        <v/>
      </c>
    </row>
    <row r="77" spans="1:25" ht="21.75" customHeight="1" x14ac:dyDescent="0.15">
      <c r="A77" s="64" t="s">
        <v>396</v>
      </c>
      <c r="B77" s="67">
        <f t="shared" si="33"/>
        <v>241</v>
      </c>
      <c r="C77" s="67">
        <f t="shared" si="34"/>
        <v>0</v>
      </c>
      <c r="D77" s="65">
        <f t="shared" si="28"/>
        <v>241</v>
      </c>
      <c r="E77" s="313">
        <v>59</v>
      </c>
      <c r="F77" s="313">
        <v>0</v>
      </c>
      <c r="G77" s="65">
        <f t="shared" si="29"/>
        <v>59</v>
      </c>
      <c r="H77" s="313">
        <v>39</v>
      </c>
      <c r="I77" s="313">
        <v>0</v>
      </c>
      <c r="J77" s="65">
        <f t="shared" si="30"/>
        <v>39</v>
      </c>
      <c r="K77" s="313">
        <v>143</v>
      </c>
      <c r="L77" s="313">
        <v>0</v>
      </c>
      <c r="M77" s="69">
        <f t="shared" si="31"/>
        <v>143</v>
      </c>
      <c r="O77" s="432" t="str">
        <f t="shared" si="32"/>
        <v/>
      </c>
    </row>
    <row r="78" spans="1:25" ht="21.75" customHeight="1" x14ac:dyDescent="0.15">
      <c r="A78" s="64" t="s">
        <v>397</v>
      </c>
      <c r="B78" s="67">
        <f t="shared" si="33"/>
        <v>1022</v>
      </c>
      <c r="C78" s="67">
        <f t="shared" si="34"/>
        <v>0</v>
      </c>
      <c r="D78" s="65">
        <f t="shared" si="28"/>
        <v>1022</v>
      </c>
      <c r="E78" s="313">
        <v>0</v>
      </c>
      <c r="F78" s="313">
        <v>0</v>
      </c>
      <c r="G78" s="65">
        <f t="shared" si="29"/>
        <v>0</v>
      </c>
      <c r="H78" s="313">
        <v>1022</v>
      </c>
      <c r="I78" s="313">
        <v>0</v>
      </c>
      <c r="J78" s="65">
        <f t="shared" si="30"/>
        <v>1022</v>
      </c>
      <c r="K78" s="313">
        <v>0</v>
      </c>
      <c r="L78" s="313">
        <v>0</v>
      </c>
      <c r="M78" s="69">
        <f t="shared" si="31"/>
        <v>0</v>
      </c>
      <c r="O78" s="432" t="str">
        <f t="shared" si="32"/>
        <v/>
      </c>
    </row>
    <row r="79" spans="1:25" ht="21.75" customHeight="1" x14ac:dyDescent="0.15">
      <c r="A79" s="64" t="s">
        <v>398</v>
      </c>
      <c r="B79" s="67">
        <f t="shared" si="33"/>
        <v>332</v>
      </c>
      <c r="C79" s="67">
        <f t="shared" si="34"/>
        <v>0</v>
      </c>
      <c r="D79" s="65">
        <f t="shared" si="28"/>
        <v>332</v>
      </c>
      <c r="E79" s="313">
        <v>59</v>
      </c>
      <c r="F79" s="313">
        <v>0</v>
      </c>
      <c r="G79" s="65">
        <f t="shared" si="29"/>
        <v>59</v>
      </c>
      <c r="H79" s="313">
        <v>51</v>
      </c>
      <c r="I79" s="313">
        <v>0</v>
      </c>
      <c r="J79" s="65">
        <f t="shared" si="30"/>
        <v>51</v>
      </c>
      <c r="K79" s="313">
        <v>222</v>
      </c>
      <c r="L79" s="313">
        <v>0</v>
      </c>
      <c r="M79" s="69">
        <f t="shared" si="31"/>
        <v>222</v>
      </c>
      <c r="O79" s="432" t="str">
        <f t="shared" si="32"/>
        <v/>
      </c>
    </row>
    <row r="80" spans="1:25" ht="21.75" customHeight="1" x14ac:dyDescent="0.15">
      <c r="A80" s="64" t="s">
        <v>399</v>
      </c>
      <c r="B80" s="67">
        <f t="shared" si="33"/>
        <v>803</v>
      </c>
      <c r="C80" s="67">
        <f t="shared" si="34"/>
        <v>0</v>
      </c>
      <c r="D80" s="65">
        <f t="shared" si="28"/>
        <v>803</v>
      </c>
      <c r="E80" s="313">
        <v>0</v>
      </c>
      <c r="F80" s="313">
        <v>0</v>
      </c>
      <c r="G80" s="65">
        <f t="shared" si="29"/>
        <v>0</v>
      </c>
      <c r="H80" s="313">
        <v>0</v>
      </c>
      <c r="I80" s="313">
        <v>0</v>
      </c>
      <c r="J80" s="65">
        <f t="shared" si="30"/>
        <v>0</v>
      </c>
      <c r="K80" s="313">
        <v>803</v>
      </c>
      <c r="L80" s="313">
        <v>0</v>
      </c>
      <c r="M80" s="69">
        <f t="shared" si="31"/>
        <v>803</v>
      </c>
      <c r="O80" s="432" t="str">
        <f t="shared" si="32"/>
        <v/>
      </c>
    </row>
    <row r="81" spans="1:24" ht="21.75" customHeight="1" x14ac:dyDescent="0.15">
      <c r="A81" s="64" t="s">
        <v>400</v>
      </c>
      <c r="B81" s="67">
        <f t="shared" si="33"/>
        <v>100</v>
      </c>
      <c r="C81" s="67">
        <f t="shared" si="34"/>
        <v>0</v>
      </c>
      <c r="D81" s="65">
        <f t="shared" si="28"/>
        <v>100</v>
      </c>
      <c r="E81" s="313">
        <v>18</v>
      </c>
      <c r="F81" s="313">
        <v>0</v>
      </c>
      <c r="G81" s="65">
        <f t="shared" si="29"/>
        <v>18</v>
      </c>
      <c r="H81" s="313">
        <v>20</v>
      </c>
      <c r="I81" s="313">
        <v>0</v>
      </c>
      <c r="J81" s="65">
        <f t="shared" si="30"/>
        <v>20</v>
      </c>
      <c r="K81" s="313">
        <v>62</v>
      </c>
      <c r="L81" s="313">
        <v>0</v>
      </c>
      <c r="M81" s="69">
        <f t="shared" si="31"/>
        <v>62</v>
      </c>
      <c r="O81" s="432" t="str">
        <f t="shared" si="32"/>
        <v/>
      </c>
    </row>
    <row r="82" spans="1:24" ht="21.75" customHeight="1" x14ac:dyDescent="0.15">
      <c r="A82" s="64" t="s">
        <v>401</v>
      </c>
      <c r="B82" s="67">
        <f t="shared" si="33"/>
        <v>306</v>
      </c>
      <c r="C82" s="67">
        <f t="shared" si="34"/>
        <v>0</v>
      </c>
      <c r="D82" s="65">
        <f t="shared" si="28"/>
        <v>306</v>
      </c>
      <c r="E82" s="313">
        <v>96</v>
      </c>
      <c r="F82" s="313">
        <v>0</v>
      </c>
      <c r="G82" s="65">
        <f t="shared" si="29"/>
        <v>96</v>
      </c>
      <c r="H82" s="313">
        <v>85</v>
      </c>
      <c r="I82" s="313">
        <v>0</v>
      </c>
      <c r="J82" s="65">
        <f t="shared" si="30"/>
        <v>85</v>
      </c>
      <c r="K82" s="313">
        <v>125</v>
      </c>
      <c r="L82" s="313">
        <v>0</v>
      </c>
      <c r="M82" s="69">
        <f t="shared" si="31"/>
        <v>125</v>
      </c>
      <c r="O82" s="432" t="str">
        <f t="shared" si="32"/>
        <v/>
      </c>
    </row>
    <row r="83" spans="1:24" ht="21.75" customHeight="1" x14ac:dyDescent="0.15">
      <c r="A83" s="64" t="s">
        <v>402</v>
      </c>
      <c r="B83" s="67">
        <f t="shared" si="33"/>
        <v>769</v>
      </c>
      <c r="C83" s="67">
        <f t="shared" si="34"/>
        <v>0</v>
      </c>
      <c r="D83" s="65">
        <f t="shared" si="28"/>
        <v>769</v>
      </c>
      <c r="E83" s="313">
        <v>146</v>
      </c>
      <c r="F83" s="313">
        <v>0</v>
      </c>
      <c r="G83" s="65">
        <f t="shared" si="29"/>
        <v>146</v>
      </c>
      <c r="H83" s="313">
        <v>255</v>
      </c>
      <c r="I83" s="313">
        <v>0</v>
      </c>
      <c r="J83" s="65">
        <f t="shared" si="30"/>
        <v>255</v>
      </c>
      <c r="K83" s="313">
        <v>368</v>
      </c>
      <c r="L83" s="313">
        <v>0</v>
      </c>
      <c r="M83" s="69">
        <f t="shared" si="31"/>
        <v>368</v>
      </c>
      <c r="O83" s="432" t="str">
        <f t="shared" si="32"/>
        <v/>
      </c>
    </row>
    <row r="84" spans="1:24" ht="21.75" customHeight="1" x14ac:dyDescent="0.15">
      <c r="A84" s="64" t="s">
        <v>403</v>
      </c>
      <c r="B84" s="67">
        <f t="shared" si="33"/>
        <v>215</v>
      </c>
      <c r="C84" s="67">
        <f t="shared" si="34"/>
        <v>0</v>
      </c>
      <c r="D84" s="65">
        <f t="shared" si="28"/>
        <v>215</v>
      </c>
      <c r="E84" s="313">
        <v>57</v>
      </c>
      <c r="F84" s="313">
        <v>0</v>
      </c>
      <c r="G84" s="65">
        <f t="shared" si="29"/>
        <v>57</v>
      </c>
      <c r="H84" s="313">
        <v>55</v>
      </c>
      <c r="I84" s="313">
        <v>0</v>
      </c>
      <c r="J84" s="65">
        <f t="shared" si="30"/>
        <v>55</v>
      </c>
      <c r="K84" s="313">
        <v>103</v>
      </c>
      <c r="L84" s="313">
        <v>0</v>
      </c>
      <c r="M84" s="69">
        <f t="shared" si="31"/>
        <v>103</v>
      </c>
      <c r="O84" s="432" t="str">
        <f t="shared" si="32"/>
        <v/>
      </c>
    </row>
    <row r="85" spans="1:24" ht="21.75" customHeight="1" x14ac:dyDescent="0.15">
      <c r="A85" s="64" t="s">
        <v>404</v>
      </c>
      <c r="B85" s="195">
        <f t="shared" si="33"/>
        <v>337</v>
      </c>
      <c r="C85" s="67">
        <f t="shared" si="34"/>
        <v>0</v>
      </c>
      <c r="D85" s="219">
        <f t="shared" si="28"/>
        <v>337</v>
      </c>
      <c r="E85" s="313">
        <v>46</v>
      </c>
      <c r="F85" s="313">
        <v>0</v>
      </c>
      <c r="G85" s="65">
        <f t="shared" si="29"/>
        <v>46</v>
      </c>
      <c r="H85" s="313">
        <v>112</v>
      </c>
      <c r="I85" s="313">
        <v>0</v>
      </c>
      <c r="J85" s="65">
        <f t="shared" si="30"/>
        <v>112</v>
      </c>
      <c r="K85" s="313">
        <v>179</v>
      </c>
      <c r="L85" s="313">
        <v>0</v>
      </c>
      <c r="M85" s="69">
        <f t="shared" si="31"/>
        <v>179</v>
      </c>
      <c r="O85" s="432" t="str">
        <f t="shared" si="32"/>
        <v/>
      </c>
    </row>
    <row r="86" spans="1:24" ht="21.75" customHeight="1" x14ac:dyDescent="0.15">
      <c r="A86" s="64" t="s">
        <v>405</v>
      </c>
      <c r="B86" s="67">
        <f t="shared" si="33"/>
        <v>145</v>
      </c>
      <c r="C86" s="67">
        <f t="shared" si="34"/>
        <v>0</v>
      </c>
      <c r="D86" s="65">
        <f t="shared" si="28"/>
        <v>145</v>
      </c>
      <c r="E86" s="313">
        <v>38</v>
      </c>
      <c r="F86" s="313">
        <v>0</v>
      </c>
      <c r="G86" s="65">
        <f t="shared" si="29"/>
        <v>38</v>
      </c>
      <c r="H86" s="313">
        <v>92</v>
      </c>
      <c r="I86" s="313">
        <v>0</v>
      </c>
      <c r="J86" s="65">
        <f t="shared" si="30"/>
        <v>92</v>
      </c>
      <c r="K86" s="313">
        <v>15</v>
      </c>
      <c r="L86" s="313">
        <v>0</v>
      </c>
      <c r="M86" s="69">
        <f t="shared" si="31"/>
        <v>15</v>
      </c>
      <c r="O86" s="432" t="str">
        <f t="shared" si="32"/>
        <v/>
      </c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21.75" customHeight="1" x14ac:dyDescent="0.15">
      <c r="A87" s="64"/>
      <c r="B87" s="67">
        <f t="shared" si="33"/>
        <v>0</v>
      </c>
      <c r="C87" s="67">
        <f t="shared" si="34"/>
        <v>0</v>
      </c>
      <c r="D87" s="65">
        <f t="shared" si="28"/>
        <v>0</v>
      </c>
      <c r="E87" s="313"/>
      <c r="F87" s="313"/>
      <c r="G87" s="65">
        <f t="shared" si="29"/>
        <v>0</v>
      </c>
      <c r="H87" s="313"/>
      <c r="I87" s="313"/>
      <c r="J87" s="65">
        <f t="shared" si="30"/>
        <v>0</v>
      </c>
      <c r="K87" s="313"/>
      <c r="L87" s="313"/>
      <c r="M87" s="69">
        <f t="shared" si="31"/>
        <v>0</v>
      </c>
      <c r="O87" s="432" t="str">
        <f t="shared" si="32"/>
        <v/>
      </c>
    </row>
    <row r="88" spans="1:24" ht="21.75" customHeight="1" x14ac:dyDescent="0.15">
      <c r="A88" s="64"/>
      <c r="B88" s="67">
        <f t="shared" si="33"/>
        <v>0</v>
      </c>
      <c r="C88" s="67">
        <f t="shared" si="34"/>
        <v>0</v>
      </c>
      <c r="D88" s="65">
        <f t="shared" si="28"/>
        <v>0</v>
      </c>
      <c r="E88" s="313"/>
      <c r="F88" s="313"/>
      <c r="G88" s="65">
        <f t="shared" si="29"/>
        <v>0</v>
      </c>
      <c r="H88" s="313"/>
      <c r="I88" s="313"/>
      <c r="J88" s="65">
        <f t="shared" si="30"/>
        <v>0</v>
      </c>
      <c r="K88" s="313"/>
      <c r="L88" s="313"/>
      <c r="M88" s="69">
        <f t="shared" si="31"/>
        <v>0</v>
      </c>
      <c r="O88" s="432" t="str">
        <f t="shared" si="32"/>
        <v/>
      </c>
      <c r="P88" s="13"/>
      <c r="Q88" s="13"/>
      <c r="R88" s="13"/>
      <c r="S88" s="13"/>
      <c r="T88" s="13"/>
      <c r="U88" s="13"/>
      <c r="V88" s="13"/>
      <c r="W88" s="13"/>
    </row>
    <row r="89" spans="1:24" ht="21.75" customHeight="1" x14ac:dyDescent="0.15">
      <c r="A89" s="64"/>
      <c r="B89" s="67">
        <f t="shared" si="33"/>
        <v>0</v>
      </c>
      <c r="C89" s="67">
        <f t="shared" si="34"/>
        <v>0</v>
      </c>
      <c r="D89" s="65">
        <f t="shared" si="28"/>
        <v>0</v>
      </c>
      <c r="E89" s="313"/>
      <c r="F89" s="313"/>
      <c r="G89" s="65">
        <f t="shared" si="29"/>
        <v>0</v>
      </c>
      <c r="H89" s="313"/>
      <c r="I89" s="313"/>
      <c r="J89" s="65">
        <f t="shared" si="30"/>
        <v>0</v>
      </c>
      <c r="K89" s="313"/>
      <c r="L89" s="313"/>
      <c r="M89" s="69">
        <f t="shared" si="31"/>
        <v>0</v>
      </c>
      <c r="O89" s="432" t="str">
        <f t="shared" si="32"/>
        <v/>
      </c>
    </row>
    <row r="90" spans="1:24" ht="21.75" customHeight="1" x14ac:dyDescent="0.15">
      <c r="A90" s="64"/>
      <c r="B90" s="67">
        <f t="shared" ref="B90:B105" si="35">SUM(E90,H90,K90)</f>
        <v>0</v>
      </c>
      <c r="C90" s="67">
        <f t="shared" ref="C90:C105" si="36">SUM(F90,I90,L90)</f>
        <v>0</v>
      </c>
      <c r="D90" s="65">
        <f t="shared" ref="D90:D105" si="37">SUM(B90:C90)</f>
        <v>0</v>
      </c>
      <c r="E90" s="313"/>
      <c r="F90" s="313"/>
      <c r="G90" s="65">
        <f t="shared" ref="G90:G105" si="38">SUM(E90:F90)</f>
        <v>0</v>
      </c>
      <c r="H90" s="313"/>
      <c r="I90" s="313"/>
      <c r="J90" s="65">
        <f t="shared" ref="J90:J105" si="39">SUM(H90:I90)</f>
        <v>0</v>
      </c>
      <c r="K90" s="313"/>
      <c r="L90" s="313"/>
      <c r="M90" s="69">
        <f t="shared" ref="M90:M105" si="40">SUM(K90:L90)</f>
        <v>0</v>
      </c>
      <c r="O90" s="432" t="str">
        <f t="shared" si="32"/>
        <v/>
      </c>
    </row>
    <row r="91" spans="1:24" ht="21.75" customHeight="1" x14ac:dyDescent="0.15">
      <c r="A91" s="64"/>
      <c r="B91" s="67">
        <f t="shared" si="35"/>
        <v>0</v>
      </c>
      <c r="C91" s="67">
        <f t="shared" si="36"/>
        <v>0</v>
      </c>
      <c r="D91" s="65">
        <f t="shared" si="37"/>
        <v>0</v>
      </c>
      <c r="E91" s="313"/>
      <c r="F91" s="313"/>
      <c r="G91" s="65">
        <f t="shared" si="38"/>
        <v>0</v>
      </c>
      <c r="H91" s="313"/>
      <c r="I91" s="313"/>
      <c r="J91" s="65">
        <f t="shared" si="39"/>
        <v>0</v>
      </c>
      <c r="K91" s="313"/>
      <c r="L91" s="313"/>
      <c r="M91" s="69">
        <f t="shared" si="40"/>
        <v>0</v>
      </c>
      <c r="O91" s="432" t="str">
        <f t="shared" si="32"/>
        <v/>
      </c>
    </row>
    <row r="92" spans="1:24" ht="21.75" customHeight="1" x14ac:dyDescent="0.15">
      <c r="A92" s="64"/>
      <c r="B92" s="67">
        <f t="shared" si="35"/>
        <v>0</v>
      </c>
      <c r="C92" s="67">
        <f t="shared" si="36"/>
        <v>0</v>
      </c>
      <c r="D92" s="65">
        <f t="shared" si="37"/>
        <v>0</v>
      </c>
      <c r="E92" s="313"/>
      <c r="F92" s="313"/>
      <c r="G92" s="65">
        <f t="shared" si="38"/>
        <v>0</v>
      </c>
      <c r="H92" s="313"/>
      <c r="I92" s="313"/>
      <c r="J92" s="65">
        <f t="shared" si="39"/>
        <v>0</v>
      </c>
      <c r="K92" s="313"/>
      <c r="L92" s="313"/>
      <c r="M92" s="69">
        <f t="shared" si="40"/>
        <v>0</v>
      </c>
      <c r="O92" s="432" t="str">
        <f t="shared" si="32"/>
        <v/>
      </c>
    </row>
    <row r="93" spans="1:24" ht="21.75" customHeight="1" x14ac:dyDescent="0.15">
      <c r="A93" s="64"/>
      <c r="B93" s="67">
        <f t="shared" si="35"/>
        <v>0</v>
      </c>
      <c r="C93" s="67">
        <f t="shared" si="36"/>
        <v>0</v>
      </c>
      <c r="D93" s="65">
        <f t="shared" si="37"/>
        <v>0</v>
      </c>
      <c r="E93" s="313"/>
      <c r="F93" s="313"/>
      <c r="G93" s="65">
        <f t="shared" si="38"/>
        <v>0</v>
      </c>
      <c r="H93" s="313"/>
      <c r="I93" s="313"/>
      <c r="J93" s="65">
        <f t="shared" si="39"/>
        <v>0</v>
      </c>
      <c r="K93" s="313"/>
      <c r="L93" s="313"/>
      <c r="M93" s="69">
        <f t="shared" si="40"/>
        <v>0</v>
      </c>
      <c r="O93" s="432" t="str">
        <f t="shared" si="32"/>
        <v/>
      </c>
    </row>
    <row r="94" spans="1:24" ht="21.75" customHeight="1" x14ac:dyDescent="0.15">
      <c r="A94" s="64"/>
      <c r="B94" s="67">
        <f t="shared" si="35"/>
        <v>0</v>
      </c>
      <c r="C94" s="67">
        <f t="shared" si="36"/>
        <v>0</v>
      </c>
      <c r="D94" s="65">
        <f t="shared" si="37"/>
        <v>0</v>
      </c>
      <c r="E94" s="313"/>
      <c r="F94" s="313"/>
      <c r="G94" s="65">
        <f t="shared" si="38"/>
        <v>0</v>
      </c>
      <c r="H94" s="313"/>
      <c r="I94" s="313"/>
      <c r="J94" s="65">
        <f t="shared" si="39"/>
        <v>0</v>
      </c>
      <c r="K94" s="313"/>
      <c r="L94" s="313"/>
      <c r="M94" s="69">
        <f t="shared" si="40"/>
        <v>0</v>
      </c>
      <c r="O94" s="432" t="str">
        <f t="shared" si="32"/>
        <v/>
      </c>
    </row>
    <row r="95" spans="1:24" ht="21.75" customHeight="1" x14ac:dyDescent="0.15">
      <c r="A95" s="64"/>
      <c r="B95" s="67">
        <f t="shared" si="35"/>
        <v>0</v>
      </c>
      <c r="C95" s="67">
        <f t="shared" si="36"/>
        <v>0</v>
      </c>
      <c r="D95" s="65">
        <f t="shared" si="37"/>
        <v>0</v>
      </c>
      <c r="E95" s="313"/>
      <c r="F95" s="313"/>
      <c r="G95" s="65">
        <f t="shared" si="38"/>
        <v>0</v>
      </c>
      <c r="H95" s="313"/>
      <c r="I95" s="313"/>
      <c r="J95" s="65">
        <f t="shared" si="39"/>
        <v>0</v>
      </c>
      <c r="K95" s="313"/>
      <c r="L95" s="313"/>
      <c r="M95" s="69">
        <f t="shared" si="40"/>
        <v>0</v>
      </c>
      <c r="O95" s="432" t="str">
        <f t="shared" si="32"/>
        <v/>
      </c>
    </row>
    <row r="96" spans="1:24" ht="21.75" customHeight="1" x14ac:dyDescent="0.15">
      <c r="A96" s="64"/>
      <c r="B96" s="67">
        <f t="shared" si="35"/>
        <v>0</v>
      </c>
      <c r="C96" s="67">
        <f t="shared" si="36"/>
        <v>0</v>
      </c>
      <c r="D96" s="65">
        <f t="shared" si="37"/>
        <v>0</v>
      </c>
      <c r="E96" s="313"/>
      <c r="F96" s="313"/>
      <c r="G96" s="65">
        <f t="shared" si="38"/>
        <v>0</v>
      </c>
      <c r="H96" s="313"/>
      <c r="I96" s="313"/>
      <c r="J96" s="65">
        <f t="shared" si="39"/>
        <v>0</v>
      </c>
      <c r="K96" s="313"/>
      <c r="L96" s="313"/>
      <c r="M96" s="69">
        <f t="shared" si="40"/>
        <v>0</v>
      </c>
      <c r="O96" s="432" t="str">
        <f t="shared" si="32"/>
        <v/>
      </c>
    </row>
    <row r="97" spans="1:23" ht="21.75" customHeight="1" x14ac:dyDescent="0.15">
      <c r="A97" s="64"/>
      <c r="B97" s="67">
        <f t="shared" si="35"/>
        <v>0</v>
      </c>
      <c r="C97" s="67">
        <f t="shared" si="36"/>
        <v>0</v>
      </c>
      <c r="D97" s="65">
        <f t="shared" si="37"/>
        <v>0</v>
      </c>
      <c r="E97" s="313"/>
      <c r="F97" s="313"/>
      <c r="G97" s="65">
        <f t="shared" si="38"/>
        <v>0</v>
      </c>
      <c r="H97" s="313"/>
      <c r="I97" s="313"/>
      <c r="J97" s="65">
        <f t="shared" si="39"/>
        <v>0</v>
      </c>
      <c r="K97" s="313"/>
      <c r="L97" s="313"/>
      <c r="M97" s="69">
        <f t="shared" si="40"/>
        <v>0</v>
      </c>
      <c r="O97" s="432" t="str">
        <f t="shared" si="32"/>
        <v/>
      </c>
    </row>
    <row r="98" spans="1:23" ht="21.75" customHeight="1" x14ac:dyDescent="0.15">
      <c r="A98" s="64"/>
      <c r="B98" s="67">
        <f t="shared" si="35"/>
        <v>0</v>
      </c>
      <c r="C98" s="67">
        <f t="shared" si="36"/>
        <v>0</v>
      </c>
      <c r="D98" s="65">
        <f t="shared" si="37"/>
        <v>0</v>
      </c>
      <c r="E98" s="313"/>
      <c r="F98" s="313"/>
      <c r="G98" s="65">
        <f t="shared" si="38"/>
        <v>0</v>
      </c>
      <c r="H98" s="313"/>
      <c r="I98" s="313"/>
      <c r="J98" s="65">
        <f t="shared" si="39"/>
        <v>0</v>
      </c>
      <c r="K98" s="313"/>
      <c r="L98" s="313"/>
      <c r="M98" s="69">
        <f t="shared" si="40"/>
        <v>0</v>
      </c>
      <c r="O98" s="432" t="str">
        <f t="shared" si="32"/>
        <v/>
      </c>
    </row>
    <row r="99" spans="1:23" ht="21.75" customHeight="1" x14ac:dyDescent="0.15">
      <c r="A99" s="64"/>
      <c r="B99" s="67">
        <f t="shared" si="35"/>
        <v>0</v>
      </c>
      <c r="C99" s="67">
        <f t="shared" si="36"/>
        <v>0</v>
      </c>
      <c r="D99" s="65">
        <f t="shared" si="37"/>
        <v>0</v>
      </c>
      <c r="E99" s="313"/>
      <c r="F99" s="313"/>
      <c r="G99" s="65">
        <f t="shared" si="38"/>
        <v>0</v>
      </c>
      <c r="H99" s="313"/>
      <c r="I99" s="313"/>
      <c r="J99" s="65">
        <f t="shared" si="39"/>
        <v>0</v>
      </c>
      <c r="K99" s="313"/>
      <c r="L99" s="313"/>
      <c r="M99" s="69">
        <f t="shared" si="40"/>
        <v>0</v>
      </c>
      <c r="O99" s="432" t="str">
        <f t="shared" si="32"/>
        <v/>
      </c>
    </row>
    <row r="100" spans="1:23" ht="21.75" customHeight="1" x14ac:dyDescent="0.15">
      <c r="A100" s="64"/>
      <c r="B100" s="67">
        <f t="shared" si="35"/>
        <v>0</v>
      </c>
      <c r="C100" s="67">
        <f t="shared" si="36"/>
        <v>0</v>
      </c>
      <c r="D100" s="65">
        <f t="shared" si="37"/>
        <v>0</v>
      </c>
      <c r="E100" s="313"/>
      <c r="F100" s="313"/>
      <c r="G100" s="65">
        <f t="shared" si="38"/>
        <v>0</v>
      </c>
      <c r="H100" s="313"/>
      <c r="I100" s="313"/>
      <c r="J100" s="65">
        <f t="shared" si="39"/>
        <v>0</v>
      </c>
      <c r="K100" s="313"/>
      <c r="L100" s="313"/>
      <c r="M100" s="69">
        <f t="shared" si="40"/>
        <v>0</v>
      </c>
      <c r="O100" s="432" t="str">
        <f t="shared" si="32"/>
        <v/>
      </c>
    </row>
    <row r="101" spans="1:23" ht="21.75" customHeight="1" x14ac:dyDescent="0.15">
      <c r="A101" s="64"/>
      <c r="B101" s="67">
        <f t="shared" si="35"/>
        <v>0</v>
      </c>
      <c r="C101" s="67">
        <f t="shared" si="36"/>
        <v>0</v>
      </c>
      <c r="D101" s="65">
        <f t="shared" si="37"/>
        <v>0</v>
      </c>
      <c r="E101" s="313"/>
      <c r="F101" s="313"/>
      <c r="G101" s="65">
        <f t="shared" si="38"/>
        <v>0</v>
      </c>
      <c r="H101" s="313"/>
      <c r="I101" s="313"/>
      <c r="J101" s="65">
        <f t="shared" si="39"/>
        <v>0</v>
      </c>
      <c r="K101" s="313"/>
      <c r="L101" s="313"/>
      <c r="M101" s="69">
        <f t="shared" si="40"/>
        <v>0</v>
      </c>
      <c r="O101" s="432" t="str">
        <f t="shared" si="32"/>
        <v/>
      </c>
    </row>
    <row r="102" spans="1:23" ht="21.75" customHeight="1" x14ac:dyDescent="0.15">
      <c r="A102" s="64"/>
      <c r="B102" s="67">
        <f t="shared" si="35"/>
        <v>0</v>
      </c>
      <c r="C102" s="67">
        <f t="shared" si="36"/>
        <v>0</v>
      </c>
      <c r="D102" s="65">
        <f t="shared" si="37"/>
        <v>0</v>
      </c>
      <c r="E102" s="313"/>
      <c r="F102" s="313"/>
      <c r="G102" s="65">
        <f t="shared" si="38"/>
        <v>0</v>
      </c>
      <c r="H102" s="313"/>
      <c r="I102" s="313"/>
      <c r="J102" s="65">
        <f t="shared" si="39"/>
        <v>0</v>
      </c>
      <c r="K102" s="313"/>
      <c r="L102" s="313"/>
      <c r="M102" s="69">
        <f t="shared" si="40"/>
        <v>0</v>
      </c>
      <c r="O102" s="432" t="str">
        <f t="shared" si="32"/>
        <v/>
      </c>
    </row>
    <row r="103" spans="1:23" ht="21.75" customHeight="1" x14ac:dyDescent="0.15">
      <c r="A103" s="64"/>
      <c r="B103" s="67">
        <f t="shared" si="35"/>
        <v>0</v>
      </c>
      <c r="C103" s="67">
        <f t="shared" si="36"/>
        <v>0</v>
      </c>
      <c r="D103" s="65">
        <f t="shared" si="37"/>
        <v>0</v>
      </c>
      <c r="E103" s="313"/>
      <c r="F103" s="313"/>
      <c r="G103" s="65">
        <f t="shared" si="38"/>
        <v>0</v>
      </c>
      <c r="H103" s="313"/>
      <c r="I103" s="313"/>
      <c r="J103" s="65">
        <f t="shared" si="39"/>
        <v>0</v>
      </c>
      <c r="K103" s="313"/>
      <c r="L103" s="313"/>
      <c r="M103" s="69">
        <f t="shared" si="40"/>
        <v>0</v>
      </c>
      <c r="O103" s="432" t="str">
        <f t="shared" si="32"/>
        <v/>
      </c>
    </row>
    <row r="104" spans="1:23" ht="21.75" customHeight="1" x14ac:dyDescent="0.15">
      <c r="A104" s="64"/>
      <c r="B104" s="67">
        <f t="shared" si="35"/>
        <v>0</v>
      </c>
      <c r="C104" s="67">
        <f t="shared" si="36"/>
        <v>0</v>
      </c>
      <c r="D104" s="65">
        <f t="shared" si="37"/>
        <v>0</v>
      </c>
      <c r="E104" s="313"/>
      <c r="F104" s="313"/>
      <c r="G104" s="65">
        <f t="shared" si="38"/>
        <v>0</v>
      </c>
      <c r="H104" s="313"/>
      <c r="I104" s="313"/>
      <c r="J104" s="65">
        <f t="shared" si="39"/>
        <v>0</v>
      </c>
      <c r="K104" s="313"/>
      <c r="L104" s="313"/>
      <c r="M104" s="69">
        <f t="shared" si="40"/>
        <v>0</v>
      </c>
      <c r="O104" s="432" t="str">
        <f t="shared" si="32"/>
        <v/>
      </c>
    </row>
    <row r="105" spans="1:23" ht="21.75" customHeight="1" thickBot="1" x14ac:dyDescent="0.2">
      <c r="A105" s="66"/>
      <c r="B105" s="173">
        <f t="shared" si="35"/>
        <v>0</v>
      </c>
      <c r="C105" s="173">
        <f t="shared" si="36"/>
        <v>0</v>
      </c>
      <c r="D105" s="172">
        <f t="shared" si="37"/>
        <v>0</v>
      </c>
      <c r="E105" s="42"/>
      <c r="F105" s="42"/>
      <c r="G105" s="172">
        <f t="shared" si="38"/>
        <v>0</v>
      </c>
      <c r="H105" s="42"/>
      <c r="I105" s="42"/>
      <c r="J105" s="172">
        <f t="shared" si="39"/>
        <v>0</v>
      </c>
      <c r="K105" s="42"/>
      <c r="L105" s="42"/>
      <c r="M105" s="186">
        <f t="shared" si="40"/>
        <v>0</v>
      </c>
      <c r="O105" s="432" t="str">
        <f t="shared" si="32"/>
        <v/>
      </c>
      <c r="P105" s="13"/>
      <c r="Q105" s="13"/>
      <c r="R105" s="13"/>
      <c r="S105" s="13"/>
      <c r="T105" s="13"/>
      <c r="U105" s="13"/>
      <c r="V105" s="13"/>
      <c r="W105" s="13"/>
    </row>
  </sheetData>
  <sheetProtection algorithmName="SHA-512" hashValue="ksKHgvYcDOyZdyrU38hkagqe6DZy1YihhvRV1TbBgTNptHP0cDwsRk/idKPXmyELKefiZuhdadZMDplgWrscFg==" saltValue="e9hYXslrv0uFaBljn4XGbQ==" spinCount="100000" sheet="1" objects="1" scenarios="1" selectLockedCells="1"/>
  <mergeCells count="14">
    <mergeCell ref="A36:C36"/>
    <mergeCell ref="A37:D37"/>
    <mergeCell ref="L37:M37"/>
    <mergeCell ref="A1:M1"/>
    <mergeCell ref="A2:C2"/>
    <mergeCell ref="A3:D3"/>
    <mergeCell ref="L3:M3"/>
    <mergeCell ref="A72:D72"/>
    <mergeCell ref="L72:M72"/>
    <mergeCell ref="A73:A74"/>
    <mergeCell ref="B73:D73"/>
    <mergeCell ref="E73:G73"/>
    <mergeCell ref="H73:J73"/>
    <mergeCell ref="K73:M73"/>
  </mergeCells>
  <phoneticPr fontId="3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horizontalDpi="300" verticalDpi="300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W109"/>
  <sheetViews>
    <sheetView showGridLines="0" zoomScale="85" zoomScaleNormal="85" zoomScaleSheetLayoutView="70" workbookViewId="0">
      <selection activeCell="N86" sqref="N86"/>
    </sheetView>
  </sheetViews>
  <sheetFormatPr defaultColWidth="9.109375" defaultRowHeight="14.25" x14ac:dyDescent="0.15"/>
  <cols>
    <col min="1" max="15" width="12.88671875" style="1" customWidth="1"/>
    <col min="16" max="16" width="4.5546875" style="1" customWidth="1"/>
    <col min="17" max="17" width="5.6640625" style="1" bestFit="1" customWidth="1"/>
    <col min="18" max="18" width="4.6640625" style="1" bestFit="1" customWidth="1"/>
    <col min="19" max="20" width="6.6640625" style="1" bestFit="1" customWidth="1"/>
    <col min="21" max="21" width="7.5546875" style="1" bestFit="1" customWidth="1"/>
    <col min="22" max="22" width="6.6640625" style="1" bestFit="1" customWidth="1"/>
    <col min="23" max="29" width="8.5546875" style="1" bestFit="1" customWidth="1"/>
    <col min="30" max="257" width="9.109375" style="1"/>
  </cols>
  <sheetData>
    <row r="1" spans="1:29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324"/>
    </row>
    <row r="2" spans="1:29" ht="24.75" customHeight="1" x14ac:dyDescent="0.15">
      <c r="A2" s="549" t="s">
        <v>112</v>
      </c>
      <c r="B2" s="549"/>
      <c r="C2" s="549"/>
    </row>
    <row r="3" spans="1:29" ht="30.75" customHeight="1" thickBot="1" x14ac:dyDescent="0.2">
      <c r="A3" s="541" t="s">
        <v>4</v>
      </c>
      <c r="B3" s="541"/>
      <c r="C3" s="541"/>
      <c r="D3" s="541"/>
      <c r="L3" s="542" t="s">
        <v>147</v>
      </c>
      <c r="M3" s="542"/>
      <c r="N3" s="542"/>
      <c r="Q3" s="432" t="s">
        <v>353</v>
      </c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</row>
    <row r="4" spans="1:29" ht="33" customHeight="1" thickBot="1" x14ac:dyDescent="0.2">
      <c r="A4" s="57" t="s">
        <v>224</v>
      </c>
      <c r="B4" s="58" t="s">
        <v>242</v>
      </c>
      <c r="C4" s="58" t="s">
        <v>195</v>
      </c>
      <c r="D4" s="58" t="s">
        <v>197</v>
      </c>
      <c r="E4" s="58" t="s">
        <v>78</v>
      </c>
      <c r="F4" s="58" t="s">
        <v>98</v>
      </c>
      <c r="G4" s="58" t="s">
        <v>105</v>
      </c>
      <c r="H4" s="58" t="s">
        <v>83</v>
      </c>
      <c r="I4" s="58" t="s">
        <v>106</v>
      </c>
      <c r="J4" s="58" t="s">
        <v>108</v>
      </c>
      <c r="K4" s="19" t="s">
        <v>322</v>
      </c>
      <c r="L4" s="19" t="s">
        <v>323</v>
      </c>
      <c r="M4" s="113" t="s">
        <v>57</v>
      </c>
      <c r="N4" s="114" t="s">
        <v>55</v>
      </c>
      <c r="O4" s="115" t="s">
        <v>148</v>
      </c>
      <c r="Q4" s="432" t="s">
        <v>195</v>
      </c>
      <c r="R4" s="432" t="s">
        <v>197</v>
      </c>
      <c r="S4" s="432" t="s">
        <v>78</v>
      </c>
      <c r="T4" s="432" t="s">
        <v>98</v>
      </c>
      <c r="U4" s="432" t="s">
        <v>105</v>
      </c>
      <c r="V4" s="432" t="s">
        <v>83</v>
      </c>
      <c r="W4" s="432" t="s">
        <v>106</v>
      </c>
      <c r="X4" s="432" t="s">
        <v>108</v>
      </c>
      <c r="Y4" s="432" t="s">
        <v>322</v>
      </c>
      <c r="Z4" s="432" t="s">
        <v>323</v>
      </c>
      <c r="AA4" s="435" t="s">
        <v>57</v>
      </c>
      <c r="AB4" s="435" t="s">
        <v>55</v>
      </c>
      <c r="AC4" s="435" t="s">
        <v>148</v>
      </c>
    </row>
    <row r="5" spans="1:29" ht="21.75" customHeight="1" thickTop="1" x14ac:dyDescent="0.15">
      <c r="A5" s="61" t="s">
        <v>243</v>
      </c>
      <c r="B5" s="62">
        <f t="shared" ref="B5:B18" si="0">SUM(C5:O5)</f>
        <v>344</v>
      </c>
      <c r="C5" s="62">
        <f t="shared" ref="C5:K5" si="1">SUM(C6:C35)</f>
        <v>0</v>
      </c>
      <c r="D5" s="62">
        <f t="shared" si="1"/>
        <v>0</v>
      </c>
      <c r="E5" s="62">
        <f t="shared" si="1"/>
        <v>2</v>
      </c>
      <c r="F5" s="62">
        <f t="shared" si="1"/>
        <v>2</v>
      </c>
      <c r="G5" s="62">
        <f t="shared" si="1"/>
        <v>4</v>
      </c>
      <c r="H5" s="62">
        <f t="shared" si="1"/>
        <v>3</v>
      </c>
      <c r="I5" s="62">
        <f t="shared" si="1"/>
        <v>21</v>
      </c>
      <c r="J5" s="62">
        <f t="shared" si="1"/>
        <v>27</v>
      </c>
      <c r="K5" s="62">
        <f t="shared" si="1"/>
        <v>27</v>
      </c>
      <c r="L5" s="62">
        <f>SUM(L6:L35)</f>
        <v>65</v>
      </c>
      <c r="M5" s="62">
        <f>SUM(M6:M35)</f>
        <v>172</v>
      </c>
      <c r="N5" s="62">
        <f>SUM(N6:N35)</f>
        <v>17</v>
      </c>
      <c r="O5" s="63">
        <f>SUM(O6:O35)</f>
        <v>4</v>
      </c>
      <c r="Q5" s="432" t="str">
        <f t="shared" ref="Q5:Q35" si="2">IF((C5*1)&lt;=C39,"","오류")</f>
        <v/>
      </c>
      <c r="R5" s="432" t="str">
        <f t="shared" ref="R5:R35" si="3">IF((D5*5)&lt;=D39,"","오류")</f>
        <v/>
      </c>
      <c r="S5" s="432" t="str">
        <f t="shared" ref="S5:S35" si="4">IF((E5*10)&lt;=E39,"","오류")</f>
        <v/>
      </c>
      <c r="T5" s="432" t="str">
        <f t="shared" ref="T5:T35" si="5">IF((F5*20)&lt;=F39,"","오류")</f>
        <v/>
      </c>
      <c r="U5" s="432" t="str">
        <f t="shared" ref="U5:U35" si="6">IF((G5*30)&lt;=G39,"","오류")</f>
        <v/>
      </c>
      <c r="V5" s="432" t="str">
        <f t="shared" ref="V5:V35" si="7">IF((H5*50)&lt;=H39,"","오류")</f>
        <v/>
      </c>
      <c r="W5" s="432" t="str">
        <f t="shared" ref="W5:W35" si="8">IF((I5*100)&lt;=I39,"","오류")</f>
        <v/>
      </c>
      <c r="X5" s="432" t="str">
        <f t="shared" ref="X5:X35" si="9">IF((J5*300)&lt;=J39,"","오류")</f>
        <v/>
      </c>
      <c r="Y5" s="432" t="str">
        <f t="shared" ref="Y5:Y35" si="10">IF((K5*500)&lt;=K39,"","오류")</f>
        <v/>
      </c>
      <c r="Z5" s="432" t="str">
        <f t="shared" ref="Z5:Z35" si="11">IF((L5*700)&lt;=L39,"","오류")</f>
        <v/>
      </c>
      <c r="AA5" s="432" t="str">
        <f t="shared" ref="AA5:AA35" si="12">IF((M5*1000)&lt;=M39,"","오류")</f>
        <v/>
      </c>
      <c r="AB5" s="432" t="str">
        <f t="shared" ref="AB5:AB35" si="13">IF((N5*5000)&lt;=N39,"","오류")</f>
        <v/>
      </c>
      <c r="AC5" s="432" t="str">
        <f t="shared" ref="AC5:AC35" si="14">IF((O5*10000)&lt;=O39,"","오류")</f>
        <v/>
      </c>
    </row>
    <row r="6" spans="1:29" ht="21.75" customHeight="1" x14ac:dyDescent="0.15">
      <c r="A6" s="64" t="s">
        <v>395</v>
      </c>
      <c r="B6" s="65">
        <f t="shared" si="0"/>
        <v>8</v>
      </c>
      <c r="C6" s="312">
        <v>0</v>
      </c>
      <c r="D6" s="312">
        <v>0</v>
      </c>
      <c r="E6" s="312">
        <v>0</v>
      </c>
      <c r="F6" s="312">
        <v>0</v>
      </c>
      <c r="G6" s="312">
        <v>0</v>
      </c>
      <c r="H6" s="312">
        <v>0</v>
      </c>
      <c r="I6" s="312">
        <v>1</v>
      </c>
      <c r="J6" s="312">
        <v>1</v>
      </c>
      <c r="K6" s="312">
        <v>1</v>
      </c>
      <c r="L6" s="312">
        <v>0</v>
      </c>
      <c r="M6" s="312">
        <v>5</v>
      </c>
      <c r="N6" s="43">
        <v>0</v>
      </c>
      <c r="O6" s="314">
        <v>0</v>
      </c>
      <c r="Q6" s="432" t="str">
        <f t="shared" si="2"/>
        <v/>
      </c>
      <c r="R6" s="432" t="str">
        <f t="shared" si="3"/>
        <v/>
      </c>
      <c r="S6" s="432" t="str">
        <f t="shared" si="4"/>
        <v/>
      </c>
      <c r="T6" s="432" t="str">
        <f t="shared" si="5"/>
        <v/>
      </c>
      <c r="U6" s="432" t="str">
        <f t="shared" si="6"/>
        <v/>
      </c>
      <c r="V6" s="432" t="str">
        <f t="shared" si="7"/>
        <v/>
      </c>
      <c r="W6" s="432" t="str">
        <f t="shared" si="8"/>
        <v/>
      </c>
      <c r="X6" s="432" t="str">
        <f t="shared" si="9"/>
        <v/>
      </c>
      <c r="Y6" s="432" t="str">
        <f t="shared" si="10"/>
        <v/>
      </c>
      <c r="Z6" s="432" t="str">
        <f t="shared" si="11"/>
        <v/>
      </c>
      <c r="AA6" s="432" t="str">
        <f t="shared" si="12"/>
        <v/>
      </c>
      <c r="AB6" s="432" t="str">
        <f t="shared" si="13"/>
        <v/>
      </c>
      <c r="AC6" s="432" t="str">
        <f t="shared" si="14"/>
        <v/>
      </c>
    </row>
    <row r="7" spans="1:29" ht="21.75" customHeight="1" x14ac:dyDescent="0.15">
      <c r="A7" s="64" t="s">
        <v>396</v>
      </c>
      <c r="B7" s="65">
        <f t="shared" si="0"/>
        <v>56</v>
      </c>
      <c r="C7" s="313">
        <v>0</v>
      </c>
      <c r="D7" s="313">
        <v>0</v>
      </c>
      <c r="E7" s="313">
        <v>0</v>
      </c>
      <c r="F7" s="313">
        <v>0</v>
      </c>
      <c r="G7" s="313">
        <v>0</v>
      </c>
      <c r="H7" s="313">
        <v>1</v>
      </c>
      <c r="I7" s="313">
        <v>3</v>
      </c>
      <c r="J7" s="313">
        <v>4</v>
      </c>
      <c r="K7" s="313">
        <v>4</v>
      </c>
      <c r="L7" s="313">
        <v>8</v>
      </c>
      <c r="M7" s="313">
        <v>31</v>
      </c>
      <c r="N7" s="52">
        <v>5</v>
      </c>
      <c r="O7" s="54">
        <v>0</v>
      </c>
      <c r="Q7" s="432" t="str">
        <f t="shared" si="2"/>
        <v/>
      </c>
      <c r="R7" s="432" t="str">
        <f t="shared" si="3"/>
        <v/>
      </c>
      <c r="S7" s="432" t="str">
        <f t="shared" si="4"/>
        <v/>
      </c>
      <c r="T7" s="432" t="str">
        <f t="shared" si="5"/>
        <v/>
      </c>
      <c r="U7" s="432" t="str">
        <f t="shared" si="6"/>
        <v/>
      </c>
      <c r="V7" s="432" t="str">
        <f t="shared" si="7"/>
        <v/>
      </c>
      <c r="W7" s="432" t="str">
        <f t="shared" si="8"/>
        <v/>
      </c>
      <c r="X7" s="432" t="str">
        <f t="shared" si="9"/>
        <v/>
      </c>
      <c r="Y7" s="432" t="str">
        <f t="shared" si="10"/>
        <v/>
      </c>
      <c r="Z7" s="432" t="str">
        <f t="shared" si="11"/>
        <v/>
      </c>
      <c r="AA7" s="432" t="str">
        <f t="shared" si="12"/>
        <v/>
      </c>
      <c r="AB7" s="432" t="str">
        <f t="shared" si="13"/>
        <v/>
      </c>
      <c r="AC7" s="432" t="str">
        <f t="shared" si="14"/>
        <v/>
      </c>
    </row>
    <row r="8" spans="1:29" ht="21.75" customHeight="1" x14ac:dyDescent="0.15">
      <c r="A8" s="64" t="s">
        <v>397</v>
      </c>
      <c r="B8" s="65">
        <f t="shared" si="0"/>
        <v>30</v>
      </c>
      <c r="C8" s="313">
        <v>0</v>
      </c>
      <c r="D8" s="313">
        <v>0</v>
      </c>
      <c r="E8" s="313">
        <v>0</v>
      </c>
      <c r="F8" s="313">
        <v>0</v>
      </c>
      <c r="G8" s="313">
        <v>0</v>
      </c>
      <c r="H8" s="313">
        <v>0</v>
      </c>
      <c r="I8" s="313">
        <v>0</v>
      </c>
      <c r="J8" s="313">
        <v>1</v>
      </c>
      <c r="K8" s="313">
        <v>1</v>
      </c>
      <c r="L8" s="313">
        <v>9</v>
      </c>
      <c r="M8" s="313">
        <v>17</v>
      </c>
      <c r="N8" s="52">
        <v>2</v>
      </c>
      <c r="O8" s="54">
        <v>0</v>
      </c>
      <c r="Q8" s="432" t="str">
        <f t="shared" si="2"/>
        <v/>
      </c>
      <c r="R8" s="432" t="str">
        <f t="shared" si="3"/>
        <v/>
      </c>
      <c r="S8" s="432" t="str">
        <f t="shared" si="4"/>
        <v/>
      </c>
      <c r="T8" s="432" t="str">
        <f t="shared" si="5"/>
        <v/>
      </c>
      <c r="U8" s="432" t="str">
        <f t="shared" si="6"/>
        <v/>
      </c>
      <c r="V8" s="432" t="str">
        <f t="shared" si="7"/>
        <v/>
      </c>
      <c r="W8" s="432" t="str">
        <f t="shared" si="8"/>
        <v/>
      </c>
      <c r="X8" s="432" t="str">
        <f t="shared" si="9"/>
        <v/>
      </c>
      <c r="Y8" s="432" t="str">
        <f t="shared" si="10"/>
        <v/>
      </c>
      <c r="Z8" s="432" t="str">
        <f t="shared" si="11"/>
        <v/>
      </c>
      <c r="AA8" s="432" t="str">
        <f t="shared" si="12"/>
        <v/>
      </c>
      <c r="AB8" s="432" t="str">
        <f t="shared" si="13"/>
        <v/>
      </c>
      <c r="AC8" s="432" t="str">
        <f t="shared" si="14"/>
        <v/>
      </c>
    </row>
    <row r="9" spans="1:29" ht="21.75" customHeight="1" x14ac:dyDescent="0.15">
      <c r="A9" s="64" t="s">
        <v>398</v>
      </c>
      <c r="B9" s="65">
        <f t="shared" si="0"/>
        <v>11</v>
      </c>
      <c r="C9" s="313">
        <v>0</v>
      </c>
      <c r="D9" s="313">
        <v>0</v>
      </c>
      <c r="E9" s="313">
        <v>0</v>
      </c>
      <c r="F9" s="313">
        <v>0</v>
      </c>
      <c r="G9" s="313">
        <v>0</v>
      </c>
      <c r="H9" s="313">
        <v>1</v>
      </c>
      <c r="I9" s="313">
        <v>1</v>
      </c>
      <c r="J9" s="313">
        <v>3</v>
      </c>
      <c r="K9" s="313">
        <v>0</v>
      </c>
      <c r="L9" s="313">
        <v>3</v>
      </c>
      <c r="M9" s="313">
        <v>3</v>
      </c>
      <c r="N9" s="52">
        <v>0</v>
      </c>
      <c r="O9" s="54">
        <v>0</v>
      </c>
      <c r="Q9" s="432" t="str">
        <f t="shared" si="2"/>
        <v/>
      </c>
      <c r="R9" s="432" t="str">
        <f t="shared" si="3"/>
        <v/>
      </c>
      <c r="S9" s="432" t="str">
        <f t="shared" si="4"/>
        <v/>
      </c>
      <c r="T9" s="432" t="str">
        <f t="shared" si="5"/>
        <v/>
      </c>
      <c r="U9" s="432" t="str">
        <f t="shared" si="6"/>
        <v/>
      </c>
      <c r="V9" s="432" t="str">
        <f t="shared" si="7"/>
        <v/>
      </c>
      <c r="W9" s="432" t="str">
        <f t="shared" si="8"/>
        <v/>
      </c>
      <c r="X9" s="432" t="str">
        <f t="shared" si="9"/>
        <v/>
      </c>
      <c r="Y9" s="432" t="str">
        <f t="shared" si="10"/>
        <v/>
      </c>
      <c r="Z9" s="432" t="str">
        <f t="shared" si="11"/>
        <v/>
      </c>
      <c r="AA9" s="432" t="str">
        <f t="shared" si="12"/>
        <v/>
      </c>
      <c r="AB9" s="432" t="str">
        <f t="shared" si="13"/>
        <v/>
      </c>
      <c r="AC9" s="432" t="str">
        <f t="shared" si="14"/>
        <v/>
      </c>
    </row>
    <row r="10" spans="1:29" ht="21.75" customHeight="1" x14ac:dyDescent="0.15">
      <c r="A10" s="64" t="s">
        <v>399</v>
      </c>
      <c r="B10" s="65">
        <f t="shared" si="0"/>
        <v>41</v>
      </c>
      <c r="C10" s="313">
        <v>0</v>
      </c>
      <c r="D10" s="313">
        <v>0</v>
      </c>
      <c r="E10" s="313">
        <v>0</v>
      </c>
      <c r="F10" s="313">
        <v>0</v>
      </c>
      <c r="G10" s="313">
        <v>2</v>
      </c>
      <c r="H10" s="313">
        <v>0</v>
      </c>
      <c r="I10" s="313">
        <v>2</v>
      </c>
      <c r="J10" s="313">
        <v>5</v>
      </c>
      <c r="K10" s="313">
        <v>8</v>
      </c>
      <c r="L10" s="313">
        <v>9</v>
      </c>
      <c r="M10" s="313">
        <v>14</v>
      </c>
      <c r="N10" s="52">
        <v>1</v>
      </c>
      <c r="O10" s="54">
        <v>0</v>
      </c>
      <c r="Q10" s="432" t="str">
        <f t="shared" si="2"/>
        <v/>
      </c>
      <c r="R10" s="432" t="str">
        <f t="shared" si="3"/>
        <v/>
      </c>
      <c r="S10" s="432" t="str">
        <f t="shared" si="4"/>
        <v/>
      </c>
      <c r="T10" s="432" t="str">
        <f t="shared" si="5"/>
        <v/>
      </c>
      <c r="U10" s="432" t="str">
        <f t="shared" si="6"/>
        <v/>
      </c>
      <c r="V10" s="432" t="str">
        <f t="shared" si="7"/>
        <v/>
      </c>
      <c r="W10" s="432" t="str">
        <f t="shared" si="8"/>
        <v/>
      </c>
      <c r="X10" s="432" t="str">
        <f t="shared" si="9"/>
        <v/>
      </c>
      <c r="Y10" s="432" t="str">
        <f t="shared" si="10"/>
        <v/>
      </c>
      <c r="Z10" s="432" t="str">
        <f t="shared" si="11"/>
        <v/>
      </c>
      <c r="AA10" s="432" t="str">
        <f t="shared" si="12"/>
        <v/>
      </c>
      <c r="AB10" s="432" t="str">
        <f t="shared" si="13"/>
        <v/>
      </c>
      <c r="AC10" s="432" t="str">
        <f t="shared" si="14"/>
        <v/>
      </c>
    </row>
    <row r="11" spans="1:29" ht="21.75" customHeight="1" x14ac:dyDescent="0.15">
      <c r="A11" s="64" t="s">
        <v>400</v>
      </c>
      <c r="B11" s="65">
        <f t="shared" si="0"/>
        <v>38</v>
      </c>
      <c r="C11" s="313">
        <v>0</v>
      </c>
      <c r="D11" s="313">
        <v>0</v>
      </c>
      <c r="E11" s="313">
        <v>1</v>
      </c>
      <c r="F11" s="313">
        <v>2</v>
      </c>
      <c r="G11" s="313">
        <v>0</v>
      </c>
      <c r="H11" s="313">
        <v>0</v>
      </c>
      <c r="I11" s="313">
        <v>3</v>
      </c>
      <c r="J11" s="313">
        <v>2</v>
      </c>
      <c r="K11" s="313">
        <v>3</v>
      </c>
      <c r="L11" s="313">
        <v>5</v>
      </c>
      <c r="M11" s="313">
        <v>21</v>
      </c>
      <c r="N11" s="52">
        <v>0</v>
      </c>
      <c r="O11" s="54">
        <v>1</v>
      </c>
      <c r="Q11" s="432" t="str">
        <f t="shared" si="2"/>
        <v/>
      </c>
      <c r="R11" s="432" t="str">
        <f t="shared" si="3"/>
        <v/>
      </c>
      <c r="S11" s="432" t="str">
        <f t="shared" si="4"/>
        <v/>
      </c>
      <c r="T11" s="432" t="str">
        <f t="shared" si="5"/>
        <v/>
      </c>
      <c r="U11" s="432" t="str">
        <f t="shared" si="6"/>
        <v/>
      </c>
      <c r="V11" s="432" t="str">
        <f t="shared" si="7"/>
        <v/>
      </c>
      <c r="W11" s="432" t="str">
        <f t="shared" si="8"/>
        <v/>
      </c>
      <c r="X11" s="432" t="str">
        <f t="shared" si="9"/>
        <v/>
      </c>
      <c r="Y11" s="432" t="str">
        <f t="shared" si="10"/>
        <v/>
      </c>
      <c r="Z11" s="432" t="str">
        <f t="shared" si="11"/>
        <v/>
      </c>
      <c r="AA11" s="432" t="str">
        <f t="shared" si="12"/>
        <v/>
      </c>
      <c r="AB11" s="432" t="str">
        <f t="shared" si="13"/>
        <v/>
      </c>
      <c r="AC11" s="432" t="str">
        <f t="shared" si="14"/>
        <v/>
      </c>
    </row>
    <row r="12" spans="1:29" ht="21.75" customHeight="1" x14ac:dyDescent="0.15">
      <c r="A12" s="64" t="s">
        <v>401</v>
      </c>
      <c r="B12" s="65">
        <f t="shared" si="0"/>
        <v>82</v>
      </c>
      <c r="C12" s="313">
        <v>0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313">
        <v>6</v>
      </c>
      <c r="J12" s="313">
        <v>6</v>
      </c>
      <c r="K12" s="313">
        <v>6</v>
      </c>
      <c r="L12" s="313">
        <v>16</v>
      </c>
      <c r="M12" s="313">
        <v>43</v>
      </c>
      <c r="N12" s="52">
        <v>4</v>
      </c>
      <c r="O12" s="54">
        <v>1</v>
      </c>
      <c r="Q12" s="432" t="str">
        <f t="shared" si="2"/>
        <v/>
      </c>
      <c r="R12" s="432" t="str">
        <f t="shared" si="3"/>
        <v/>
      </c>
      <c r="S12" s="432" t="str">
        <f t="shared" si="4"/>
        <v/>
      </c>
      <c r="T12" s="432" t="str">
        <f t="shared" si="5"/>
        <v/>
      </c>
      <c r="U12" s="432" t="str">
        <f t="shared" si="6"/>
        <v/>
      </c>
      <c r="V12" s="432" t="str">
        <f t="shared" si="7"/>
        <v/>
      </c>
      <c r="W12" s="432" t="str">
        <f t="shared" si="8"/>
        <v/>
      </c>
      <c r="X12" s="432" t="str">
        <f t="shared" si="9"/>
        <v/>
      </c>
      <c r="Y12" s="432" t="str">
        <f t="shared" si="10"/>
        <v/>
      </c>
      <c r="Z12" s="432" t="str">
        <f t="shared" si="11"/>
        <v/>
      </c>
      <c r="AA12" s="432" t="str">
        <f t="shared" si="12"/>
        <v/>
      </c>
      <c r="AB12" s="432" t="str">
        <f t="shared" si="13"/>
        <v/>
      </c>
      <c r="AC12" s="432" t="str">
        <f t="shared" si="14"/>
        <v/>
      </c>
    </row>
    <row r="13" spans="1:29" ht="21.75" customHeight="1" x14ac:dyDescent="0.15">
      <c r="A13" s="64" t="s">
        <v>402</v>
      </c>
      <c r="B13" s="65">
        <f t="shared" si="0"/>
        <v>39</v>
      </c>
      <c r="C13" s="313">
        <v>0</v>
      </c>
      <c r="D13" s="313">
        <v>0</v>
      </c>
      <c r="E13" s="313">
        <v>1</v>
      </c>
      <c r="F13" s="313">
        <v>0</v>
      </c>
      <c r="G13" s="313">
        <v>1</v>
      </c>
      <c r="H13" s="313">
        <v>0</v>
      </c>
      <c r="I13" s="313">
        <v>1</v>
      </c>
      <c r="J13" s="313">
        <v>4</v>
      </c>
      <c r="K13" s="313">
        <v>0</v>
      </c>
      <c r="L13" s="313">
        <v>6</v>
      </c>
      <c r="M13" s="313">
        <v>24</v>
      </c>
      <c r="N13" s="52">
        <v>1</v>
      </c>
      <c r="O13" s="54">
        <v>1</v>
      </c>
      <c r="Q13" s="432" t="str">
        <f t="shared" si="2"/>
        <v/>
      </c>
      <c r="R13" s="432" t="str">
        <f t="shared" si="3"/>
        <v/>
      </c>
      <c r="S13" s="432" t="str">
        <f t="shared" si="4"/>
        <v/>
      </c>
      <c r="T13" s="432" t="str">
        <f t="shared" si="5"/>
        <v/>
      </c>
      <c r="U13" s="432" t="str">
        <f t="shared" si="6"/>
        <v/>
      </c>
      <c r="V13" s="432" t="str">
        <f t="shared" si="7"/>
        <v/>
      </c>
      <c r="W13" s="432" t="str">
        <f t="shared" si="8"/>
        <v/>
      </c>
      <c r="X13" s="432" t="str">
        <f t="shared" si="9"/>
        <v/>
      </c>
      <c r="Y13" s="432" t="str">
        <f t="shared" si="10"/>
        <v/>
      </c>
      <c r="Z13" s="432" t="str">
        <f t="shared" si="11"/>
        <v/>
      </c>
      <c r="AA13" s="432" t="str">
        <f t="shared" si="12"/>
        <v/>
      </c>
      <c r="AB13" s="432" t="str">
        <f t="shared" si="13"/>
        <v/>
      </c>
      <c r="AC13" s="432" t="str">
        <f t="shared" si="14"/>
        <v/>
      </c>
    </row>
    <row r="14" spans="1:29" ht="21.75" customHeight="1" x14ac:dyDescent="0.15">
      <c r="A14" s="64" t="s">
        <v>403</v>
      </c>
      <c r="B14" s="65">
        <f t="shared" si="0"/>
        <v>12</v>
      </c>
      <c r="C14" s="313">
        <v>0</v>
      </c>
      <c r="D14" s="313">
        <v>0</v>
      </c>
      <c r="E14" s="313">
        <v>0</v>
      </c>
      <c r="F14" s="313">
        <v>0</v>
      </c>
      <c r="G14" s="313">
        <v>0</v>
      </c>
      <c r="H14" s="313">
        <v>1</v>
      </c>
      <c r="I14" s="313">
        <v>1</v>
      </c>
      <c r="J14" s="313">
        <v>1</v>
      </c>
      <c r="K14" s="313">
        <v>3</v>
      </c>
      <c r="L14" s="313">
        <v>2</v>
      </c>
      <c r="M14" s="313">
        <v>1</v>
      </c>
      <c r="N14" s="52">
        <v>3</v>
      </c>
      <c r="O14" s="54">
        <v>0</v>
      </c>
      <c r="Q14" s="432" t="str">
        <f t="shared" si="2"/>
        <v/>
      </c>
      <c r="R14" s="432" t="str">
        <f t="shared" si="3"/>
        <v/>
      </c>
      <c r="S14" s="432" t="str">
        <f t="shared" si="4"/>
        <v/>
      </c>
      <c r="T14" s="432" t="str">
        <f t="shared" si="5"/>
        <v/>
      </c>
      <c r="U14" s="432" t="str">
        <f t="shared" si="6"/>
        <v/>
      </c>
      <c r="V14" s="432" t="str">
        <f t="shared" si="7"/>
        <v/>
      </c>
      <c r="W14" s="432" t="str">
        <f t="shared" si="8"/>
        <v/>
      </c>
      <c r="X14" s="432" t="str">
        <f t="shared" si="9"/>
        <v/>
      </c>
      <c r="Y14" s="432" t="str">
        <f t="shared" si="10"/>
        <v/>
      </c>
      <c r="Z14" s="432" t="str">
        <f t="shared" si="11"/>
        <v/>
      </c>
      <c r="AA14" s="432" t="str">
        <f t="shared" si="12"/>
        <v/>
      </c>
      <c r="AB14" s="432" t="str">
        <f t="shared" si="13"/>
        <v/>
      </c>
      <c r="AC14" s="432" t="str">
        <f t="shared" si="14"/>
        <v/>
      </c>
    </row>
    <row r="15" spans="1:29" ht="21.75" customHeight="1" x14ac:dyDescent="0.15">
      <c r="A15" s="64" t="s">
        <v>404</v>
      </c>
      <c r="B15" s="65">
        <f t="shared" si="0"/>
        <v>12</v>
      </c>
      <c r="C15" s="313">
        <v>0</v>
      </c>
      <c r="D15" s="313">
        <v>0</v>
      </c>
      <c r="E15" s="313">
        <v>0</v>
      </c>
      <c r="F15" s="313">
        <v>0</v>
      </c>
      <c r="G15" s="313">
        <v>1</v>
      </c>
      <c r="H15" s="313">
        <v>0</v>
      </c>
      <c r="I15" s="313">
        <v>1</v>
      </c>
      <c r="J15" s="313">
        <v>0</v>
      </c>
      <c r="K15" s="207">
        <v>0</v>
      </c>
      <c r="L15" s="207">
        <v>1</v>
      </c>
      <c r="M15" s="313">
        <v>8</v>
      </c>
      <c r="N15" s="52">
        <v>0</v>
      </c>
      <c r="O15" s="54">
        <v>1</v>
      </c>
      <c r="Q15" s="432" t="str">
        <f t="shared" si="2"/>
        <v/>
      </c>
      <c r="R15" s="432" t="str">
        <f t="shared" si="3"/>
        <v/>
      </c>
      <c r="S15" s="432" t="str">
        <f t="shared" si="4"/>
        <v/>
      </c>
      <c r="T15" s="432" t="str">
        <f t="shared" si="5"/>
        <v/>
      </c>
      <c r="U15" s="432" t="str">
        <f t="shared" si="6"/>
        <v/>
      </c>
      <c r="V15" s="432" t="str">
        <f t="shared" si="7"/>
        <v/>
      </c>
      <c r="W15" s="432" t="str">
        <f t="shared" si="8"/>
        <v/>
      </c>
      <c r="X15" s="432" t="str">
        <f t="shared" si="9"/>
        <v/>
      </c>
      <c r="Y15" s="432" t="str">
        <f t="shared" si="10"/>
        <v/>
      </c>
      <c r="Z15" s="432" t="str">
        <f t="shared" si="11"/>
        <v/>
      </c>
      <c r="AA15" s="432" t="str">
        <f t="shared" si="12"/>
        <v/>
      </c>
      <c r="AB15" s="432" t="str">
        <f t="shared" si="13"/>
        <v/>
      </c>
      <c r="AC15" s="432" t="str">
        <f t="shared" si="14"/>
        <v/>
      </c>
    </row>
    <row r="16" spans="1:29" ht="21.75" customHeight="1" x14ac:dyDescent="0.15">
      <c r="A16" s="64" t="s">
        <v>405</v>
      </c>
      <c r="B16" s="65">
        <f t="shared" si="0"/>
        <v>15</v>
      </c>
      <c r="C16" s="313">
        <v>0</v>
      </c>
      <c r="D16" s="313">
        <v>0</v>
      </c>
      <c r="E16" s="313">
        <v>0</v>
      </c>
      <c r="F16" s="313">
        <v>0</v>
      </c>
      <c r="G16" s="313">
        <v>0</v>
      </c>
      <c r="H16" s="313">
        <v>0</v>
      </c>
      <c r="I16" s="313">
        <v>2</v>
      </c>
      <c r="J16" s="313">
        <v>0</v>
      </c>
      <c r="K16" s="313">
        <v>1</v>
      </c>
      <c r="L16" s="313">
        <v>6</v>
      </c>
      <c r="M16" s="313">
        <v>5</v>
      </c>
      <c r="N16" s="52">
        <v>1</v>
      </c>
      <c r="O16" s="54">
        <v>0</v>
      </c>
      <c r="Q16" s="432" t="str">
        <f t="shared" si="2"/>
        <v/>
      </c>
      <c r="R16" s="432" t="str">
        <f t="shared" si="3"/>
        <v/>
      </c>
      <c r="S16" s="432" t="str">
        <f t="shared" si="4"/>
        <v/>
      </c>
      <c r="T16" s="432" t="str">
        <f t="shared" si="5"/>
        <v/>
      </c>
      <c r="U16" s="432" t="str">
        <f t="shared" si="6"/>
        <v/>
      </c>
      <c r="V16" s="432" t="str">
        <f t="shared" si="7"/>
        <v/>
      </c>
      <c r="W16" s="432" t="str">
        <f t="shared" si="8"/>
        <v/>
      </c>
      <c r="X16" s="432" t="str">
        <f t="shared" si="9"/>
        <v/>
      </c>
      <c r="Y16" s="432" t="str">
        <f t="shared" si="10"/>
        <v/>
      </c>
      <c r="Z16" s="432" t="str">
        <f t="shared" si="11"/>
        <v/>
      </c>
      <c r="AA16" s="432" t="str">
        <f t="shared" si="12"/>
        <v/>
      </c>
      <c r="AB16" s="432" t="str">
        <f t="shared" si="13"/>
        <v/>
      </c>
      <c r="AC16" s="432" t="str">
        <f t="shared" si="14"/>
        <v/>
      </c>
    </row>
    <row r="17" spans="1:29" ht="21.75" customHeight="1" x14ac:dyDescent="0.15">
      <c r="A17" s="64"/>
      <c r="B17" s="65">
        <f t="shared" si="0"/>
        <v>0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52"/>
      <c r="O17" s="54"/>
      <c r="Q17" s="432" t="str">
        <f t="shared" si="2"/>
        <v/>
      </c>
      <c r="R17" s="432" t="str">
        <f t="shared" si="3"/>
        <v/>
      </c>
      <c r="S17" s="432" t="str">
        <f t="shared" si="4"/>
        <v/>
      </c>
      <c r="T17" s="432" t="str">
        <f t="shared" si="5"/>
        <v/>
      </c>
      <c r="U17" s="432" t="str">
        <f t="shared" si="6"/>
        <v/>
      </c>
      <c r="V17" s="432" t="str">
        <f t="shared" si="7"/>
        <v/>
      </c>
      <c r="W17" s="432" t="str">
        <f t="shared" si="8"/>
        <v/>
      </c>
      <c r="X17" s="432" t="str">
        <f t="shared" si="9"/>
        <v/>
      </c>
      <c r="Y17" s="432" t="str">
        <f t="shared" si="10"/>
        <v/>
      </c>
      <c r="Z17" s="432" t="str">
        <f t="shared" si="11"/>
        <v/>
      </c>
      <c r="AA17" s="432" t="str">
        <f t="shared" si="12"/>
        <v/>
      </c>
      <c r="AB17" s="432" t="str">
        <f t="shared" si="13"/>
        <v/>
      </c>
      <c r="AC17" s="432" t="str">
        <f t="shared" si="14"/>
        <v/>
      </c>
    </row>
    <row r="18" spans="1:29" ht="21.75" customHeight="1" x14ac:dyDescent="0.15">
      <c r="A18" s="64"/>
      <c r="B18" s="65">
        <f t="shared" si="0"/>
        <v>0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52"/>
      <c r="O18" s="54"/>
      <c r="Q18" s="432" t="str">
        <f t="shared" si="2"/>
        <v/>
      </c>
      <c r="R18" s="432" t="str">
        <f t="shared" si="3"/>
        <v/>
      </c>
      <c r="S18" s="432" t="str">
        <f t="shared" si="4"/>
        <v/>
      </c>
      <c r="T18" s="432" t="str">
        <f t="shared" si="5"/>
        <v/>
      </c>
      <c r="U18" s="432" t="str">
        <f t="shared" si="6"/>
        <v/>
      </c>
      <c r="V18" s="432" t="str">
        <f t="shared" si="7"/>
        <v/>
      </c>
      <c r="W18" s="432" t="str">
        <f t="shared" si="8"/>
        <v/>
      </c>
      <c r="X18" s="432" t="str">
        <f t="shared" si="9"/>
        <v/>
      </c>
      <c r="Y18" s="432" t="str">
        <f t="shared" si="10"/>
        <v/>
      </c>
      <c r="Z18" s="432" t="str">
        <f t="shared" si="11"/>
        <v/>
      </c>
      <c r="AA18" s="432" t="str">
        <f t="shared" si="12"/>
        <v/>
      </c>
      <c r="AB18" s="432" t="str">
        <f t="shared" si="13"/>
        <v/>
      </c>
      <c r="AC18" s="432" t="str">
        <f t="shared" si="14"/>
        <v/>
      </c>
    </row>
    <row r="19" spans="1:29" ht="21.75" customHeight="1" x14ac:dyDescent="0.15">
      <c r="A19" s="64"/>
      <c r="B19" s="65">
        <f t="shared" ref="B19:B35" si="15">SUM(C19:O19)</f>
        <v>0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52"/>
      <c r="O19" s="54"/>
      <c r="Q19" s="432" t="str">
        <f t="shared" si="2"/>
        <v/>
      </c>
      <c r="R19" s="432" t="str">
        <f t="shared" si="3"/>
        <v/>
      </c>
      <c r="S19" s="432" t="str">
        <f t="shared" si="4"/>
        <v/>
      </c>
      <c r="T19" s="432" t="str">
        <f t="shared" si="5"/>
        <v/>
      </c>
      <c r="U19" s="432" t="str">
        <f t="shared" si="6"/>
        <v/>
      </c>
      <c r="V19" s="432" t="str">
        <f t="shared" si="7"/>
        <v/>
      </c>
      <c r="W19" s="432" t="str">
        <f t="shared" si="8"/>
        <v/>
      </c>
      <c r="X19" s="432" t="str">
        <f t="shared" si="9"/>
        <v/>
      </c>
      <c r="Y19" s="432" t="str">
        <f t="shared" si="10"/>
        <v/>
      </c>
      <c r="Z19" s="432" t="str">
        <f t="shared" si="11"/>
        <v/>
      </c>
      <c r="AA19" s="432" t="str">
        <f t="shared" si="12"/>
        <v/>
      </c>
      <c r="AB19" s="432" t="str">
        <f t="shared" si="13"/>
        <v/>
      </c>
      <c r="AC19" s="432" t="str">
        <f t="shared" si="14"/>
        <v/>
      </c>
    </row>
    <row r="20" spans="1:29" ht="21.75" customHeight="1" x14ac:dyDescent="0.15">
      <c r="A20" s="64"/>
      <c r="B20" s="65">
        <f t="shared" si="15"/>
        <v>0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52"/>
      <c r="O20" s="54"/>
      <c r="Q20" s="432" t="str">
        <f t="shared" si="2"/>
        <v/>
      </c>
      <c r="R20" s="432" t="str">
        <f t="shared" si="3"/>
        <v/>
      </c>
      <c r="S20" s="432" t="str">
        <f t="shared" si="4"/>
        <v/>
      </c>
      <c r="T20" s="432" t="str">
        <f t="shared" si="5"/>
        <v/>
      </c>
      <c r="U20" s="432" t="str">
        <f t="shared" si="6"/>
        <v/>
      </c>
      <c r="V20" s="432" t="str">
        <f t="shared" si="7"/>
        <v/>
      </c>
      <c r="W20" s="432" t="str">
        <f t="shared" si="8"/>
        <v/>
      </c>
      <c r="X20" s="432" t="str">
        <f t="shared" si="9"/>
        <v/>
      </c>
      <c r="Y20" s="432" t="str">
        <f t="shared" si="10"/>
        <v/>
      </c>
      <c r="Z20" s="432" t="str">
        <f t="shared" si="11"/>
        <v/>
      </c>
      <c r="AA20" s="432" t="str">
        <f t="shared" si="12"/>
        <v/>
      </c>
      <c r="AB20" s="432" t="str">
        <f t="shared" si="13"/>
        <v/>
      </c>
      <c r="AC20" s="432" t="str">
        <f t="shared" si="14"/>
        <v/>
      </c>
    </row>
    <row r="21" spans="1:29" ht="21.75" customHeight="1" x14ac:dyDescent="0.15">
      <c r="A21" s="64"/>
      <c r="B21" s="65">
        <f t="shared" si="15"/>
        <v>0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52"/>
      <c r="O21" s="54"/>
      <c r="Q21" s="432" t="str">
        <f t="shared" si="2"/>
        <v/>
      </c>
      <c r="R21" s="432" t="str">
        <f t="shared" si="3"/>
        <v/>
      </c>
      <c r="S21" s="432" t="str">
        <f t="shared" si="4"/>
        <v/>
      </c>
      <c r="T21" s="432" t="str">
        <f t="shared" si="5"/>
        <v/>
      </c>
      <c r="U21" s="432" t="str">
        <f t="shared" si="6"/>
        <v/>
      </c>
      <c r="V21" s="432" t="str">
        <f t="shared" si="7"/>
        <v/>
      </c>
      <c r="W21" s="432" t="str">
        <f t="shared" si="8"/>
        <v/>
      </c>
      <c r="X21" s="432" t="str">
        <f t="shared" si="9"/>
        <v/>
      </c>
      <c r="Y21" s="432" t="str">
        <f t="shared" si="10"/>
        <v/>
      </c>
      <c r="Z21" s="432" t="str">
        <f t="shared" si="11"/>
        <v/>
      </c>
      <c r="AA21" s="432" t="str">
        <f t="shared" si="12"/>
        <v/>
      </c>
      <c r="AB21" s="432" t="str">
        <f t="shared" si="13"/>
        <v/>
      </c>
      <c r="AC21" s="432" t="str">
        <f t="shared" si="14"/>
        <v/>
      </c>
    </row>
    <row r="22" spans="1:29" ht="21.75" customHeight="1" x14ac:dyDescent="0.15">
      <c r="A22" s="64"/>
      <c r="B22" s="65">
        <f t="shared" si="15"/>
        <v>0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52"/>
      <c r="O22" s="54"/>
      <c r="Q22" s="432" t="str">
        <f t="shared" si="2"/>
        <v/>
      </c>
      <c r="R22" s="432" t="str">
        <f t="shared" si="3"/>
        <v/>
      </c>
      <c r="S22" s="432" t="str">
        <f t="shared" si="4"/>
        <v/>
      </c>
      <c r="T22" s="432" t="str">
        <f t="shared" si="5"/>
        <v/>
      </c>
      <c r="U22" s="432" t="str">
        <f t="shared" si="6"/>
        <v/>
      </c>
      <c r="V22" s="432" t="str">
        <f t="shared" si="7"/>
        <v/>
      </c>
      <c r="W22" s="432" t="str">
        <f t="shared" si="8"/>
        <v/>
      </c>
      <c r="X22" s="432" t="str">
        <f t="shared" si="9"/>
        <v/>
      </c>
      <c r="Y22" s="432" t="str">
        <f t="shared" si="10"/>
        <v/>
      </c>
      <c r="Z22" s="432" t="str">
        <f t="shared" si="11"/>
        <v/>
      </c>
      <c r="AA22" s="432" t="str">
        <f t="shared" si="12"/>
        <v/>
      </c>
      <c r="AB22" s="432" t="str">
        <f t="shared" si="13"/>
        <v/>
      </c>
      <c r="AC22" s="432" t="str">
        <f t="shared" si="14"/>
        <v/>
      </c>
    </row>
    <row r="23" spans="1:29" ht="21.75" customHeight="1" x14ac:dyDescent="0.15">
      <c r="A23" s="64"/>
      <c r="B23" s="65">
        <f t="shared" si="15"/>
        <v>0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52"/>
      <c r="O23" s="54"/>
      <c r="Q23" s="432" t="str">
        <f t="shared" si="2"/>
        <v/>
      </c>
      <c r="R23" s="432" t="str">
        <f t="shared" si="3"/>
        <v/>
      </c>
      <c r="S23" s="432" t="str">
        <f t="shared" si="4"/>
        <v/>
      </c>
      <c r="T23" s="432" t="str">
        <f t="shared" si="5"/>
        <v/>
      </c>
      <c r="U23" s="432" t="str">
        <f t="shared" si="6"/>
        <v/>
      </c>
      <c r="V23" s="432" t="str">
        <f t="shared" si="7"/>
        <v/>
      </c>
      <c r="W23" s="432" t="str">
        <f t="shared" si="8"/>
        <v/>
      </c>
      <c r="X23" s="432" t="str">
        <f t="shared" si="9"/>
        <v/>
      </c>
      <c r="Y23" s="432" t="str">
        <f t="shared" si="10"/>
        <v/>
      </c>
      <c r="Z23" s="432" t="str">
        <f t="shared" si="11"/>
        <v/>
      </c>
      <c r="AA23" s="432" t="str">
        <f t="shared" si="12"/>
        <v/>
      </c>
      <c r="AB23" s="432" t="str">
        <f t="shared" si="13"/>
        <v/>
      </c>
      <c r="AC23" s="432" t="str">
        <f t="shared" si="14"/>
        <v/>
      </c>
    </row>
    <row r="24" spans="1:29" ht="21.75" customHeight="1" x14ac:dyDescent="0.15">
      <c r="A24" s="64"/>
      <c r="B24" s="65">
        <f t="shared" si="15"/>
        <v>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52"/>
      <c r="O24" s="54"/>
      <c r="Q24" s="432" t="str">
        <f t="shared" si="2"/>
        <v/>
      </c>
      <c r="R24" s="432" t="str">
        <f t="shared" si="3"/>
        <v/>
      </c>
      <c r="S24" s="432" t="str">
        <f t="shared" si="4"/>
        <v/>
      </c>
      <c r="T24" s="432" t="str">
        <f t="shared" si="5"/>
        <v/>
      </c>
      <c r="U24" s="432" t="str">
        <f t="shared" si="6"/>
        <v/>
      </c>
      <c r="V24" s="432" t="str">
        <f t="shared" si="7"/>
        <v/>
      </c>
      <c r="W24" s="432" t="str">
        <f t="shared" si="8"/>
        <v/>
      </c>
      <c r="X24" s="432" t="str">
        <f t="shared" si="9"/>
        <v/>
      </c>
      <c r="Y24" s="432" t="str">
        <f t="shared" si="10"/>
        <v/>
      </c>
      <c r="Z24" s="432" t="str">
        <f t="shared" si="11"/>
        <v/>
      </c>
      <c r="AA24" s="432" t="str">
        <f t="shared" si="12"/>
        <v/>
      </c>
      <c r="AB24" s="432" t="str">
        <f t="shared" si="13"/>
        <v/>
      </c>
      <c r="AC24" s="432" t="str">
        <f t="shared" si="14"/>
        <v/>
      </c>
    </row>
    <row r="25" spans="1:29" ht="21.75" customHeight="1" x14ac:dyDescent="0.15">
      <c r="A25" s="64"/>
      <c r="B25" s="65">
        <f t="shared" si="15"/>
        <v>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52"/>
      <c r="O25" s="54"/>
      <c r="Q25" s="432" t="str">
        <f t="shared" si="2"/>
        <v/>
      </c>
      <c r="R25" s="432" t="str">
        <f t="shared" si="3"/>
        <v/>
      </c>
      <c r="S25" s="432" t="str">
        <f t="shared" si="4"/>
        <v/>
      </c>
      <c r="T25" s="432" t="str">
        <f t="shared" si="5"/>
        <v/>
      </c>
      <c r="U25" s="432" t="str">
        <f t="shared" si="6"/>
        <v/>
      </c>
      <c r="V25" s="432" t="str">
        <f t="shared" si="7"/>
        <v/>
      </c>
      <c r="W25" s="432" t="str">
        <f t="shared" si="8"/>
        <v/>
      </c>
      <c r="X25" s="432" t="str">
        <f t="shared" si="9"/>
        <v/>
      </c>
      <c r="Y25" s="432" t="str">
        <f t="shared" si="10"/>
        <v/>
      </c>
      <c r="Z25" s="432" t="str">
        <f t="shared" si="11"/>
        <v/>
      </c>
      <c r="AA25" s="432" t="str">
        <f t="shared" si="12"/>
        <v/>
      </c>
      <c r="AB25" s="432" t="str">
        <f t="shared" si="13"/>
        <v/>
      </c>
      <c r="AC25" s="432" t="str">
        <f t="shared" si="14"/>
        <v/>
      </c>
    </row>
    <row r="26" spans="1:29" ht="21.75" customHeight="1" x14ac:dyDescent="0.15">
      <c r="A26" s="64"/>
      <c r="B26" s="65">
        <f t="shared" si="15"/>
        <v>0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52"/>
      <c r="O26" s="54"/>
      <c r="Q26" s="432" t="str">
        <f t="shared" si="2"/>
        <v/>
      </c>
      <c r="R26" s="432" t="str">
        <f t="shared" si="3"/>
        <v/>
      </c>
      <c r="S26" s="432" t="str">
        <f t="shared" si="4"/>
        <v/>
      </c>
      <c r="T26" s="432" t="str">
        <f t="shared" si="5"/>
        <v/>
      </c>
      <c r="U26" s="432" t="str">
        <f t="shared" si="6"/>
        <v/>
      </c>
      <c r="V26" s="432" t="str">
        <f t="shared" si="7"/>
        <v/>
      </c>
      <c r="W26" s="432" t="str">
        <f t="shared" si="8"/>
        <v/>
      </c>
      <c r="X26" s="432" t="str">
        <f t="shared" si="9"/>
        <v/>
      </c>
      <c r="Y26" s="432" t="str">
        <f t="shared" si="10"/>
        <v/>
      </c>
      <c r="Z26" s="432" t="str">
        <f t="shared" si="11"/>
        <v/>
      </c>
      <c r="AA26" s="432" t="str">
        <f t="shared" si="12"/>
        <v/>
      </c>
      <c r="AB26" s="432" t="str">
        <f t="shared" si="13"/>
        <v/>
      </c>
      <c r="AC26" s="432" t="str">
        <f t="shared" si="14"/>
        <v/>
      </c>
    </row>
    <row r="27" spans="1:29" ht="21.75" customHeight="1" x14ac:dyDescent="0.15">
      <c r="A27" s="64"/>
      <c r="B27" s="65">
        <f t="shared" si="15"/>
        <v>0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52"/>
      <c r="O27" s="54"/>
      <c r="Q27" s="432" t="str">
        <f t="shared" si="2"/>
        <v/>
      </c>
      <c r="R27" s="432" t="str">
        <f t="shared" si="3"/>
        <v/>
      </c>
      <c r="S27" s="432" t="str">
        <f t="shared" si="4"/>
        <v/>
      </c>
      <c r="T27" s="432" t="str">
        <f t="shared" si="5"/>
        <v/>
      </c>
      <c r="U27" s="432" t="str">
        <f t="shared" si="6"/>
        <v/>
      </c>
      <c r="V27" s="432" t="str">
        <f t="shared" si="7"/>
        <v/>
      </c>
      <c r="W27" s="432" t="str">
        <f t="shared" si="8"/>
        <v/>
      </c>
      <c r="X27" s="432" t="str">
        <f t="shared" si="9"/>
        <v/>
      </c>
      <c r="Y27" s="432" t="str">
        <f t="shared" si="10"/>
        <v/>
      </c>
      <c r="Z27" s="432" t="str">
        <f t="shared" si="11"/>
        <v/>
      </c>
      <c r="AA27" s="432" t="str">
        <f t="shared" si="12"/>
        <v/>
      </c>
      <c r="AB27" s="432" t="str">
        <f t="shared" si="13"/>
        <v/>
      </c>
      <c r="AC27" s="432" t="str">
        <f t="shared" si="14"/>
        <v/>
      </c>
    </row>
    <row r="28" spans="1:29" ht="21.75" customHeight="1" x14ac:dyDescent="0.15">
      <c r="A28" s="64"/>
      <c r="B28" s="65">
        <f t="shared" si="15"/>
        <v>0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52"/>
      <c r="O28" s="54"/>
      <c r="Q28" s="432" t="str">
        <f t="shared" si="2"/>
        <v/>
      </c>
      <c r="R28" s="432" t="str">
        <f t="shared" si="3"/>
        <v/>
      </c>
      <c r="S28" s="432" t="str">
        <f t="shared" si="4"/>
        <v/>
      </c>
      <c r="T28" s="432" t="str">
        <f t="shared" si="5"/>
        <v/>
      </c>
      <c r="U28" s="432" t="str">
        <f t="shared" si="6"/>
        <v/>
      </c>
      <c r="V28" s="432" t="str">
        <f t="shared" si="7"/>
        <v/>
      </c>
      <c r="W28" s="432" t="str">
        <f t="shared" si="8"/>
        <v/>
      </c>
      <c r="X28" s="432" t="str">
        <f t="shared" si="9"/>
        <v/>
      </c>
      <c r="Y28" s="432" t="str">
        <f t="shared" si="10"/>
        <v/>
      </c>
      <c r="Z28" s="432" t="str">
        <f t="shared" si="11"/>
        <v/>
      </c>
      <c r="AA28" s="432" t="str">
        <f t="shared" si="12"/>
        <v/>
      </c>
      <c r="AB28" s="432" t="str">
        <f t="shared" si="13"/>
        <v/>
      </c>
      <c r="AC28" s="432" t="str">
        <f t="shared" si="14"/>
        <v/>
      </c>
    </row>
    <row r="29" spans="1:29" ht="21.75" customHeight="1" x14ac:dyDescent="0.15">
      <c r="A29" s="64"/>
      <c r="B29" s="65">
        <f t="shared" si="15"/>
        <v>0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52"/>
      <c r="O29" s="54"/>
      <c r="Q29" s="432" t="str">
        <f t="shared" si="2"/>
        <v/>
      </c>
      <c r="R29" s="432" t="str">
        <f t="shared" si="3"/>
        <v/>
      </c>
      <c r="S29" s="432" t="str">
        <f t="shared" si="4"/>
        <v/>
      </c>
      <c r="T29" s="432" t="str">
        <f t="shared" si="5"/>
        <v/>
      </c>
      <c r="U29" s="432" t="str">
        <f t="shared" si="6"/>
        <v/>
      </c>
      <c r="V29" s="432" t="str">
        <f t="shared" si="7"/>
        <v/>
      </c>
      <c r="W29" s="432" t="str">
        <f t="shared" si="8"/>
        <v/>
      </c>
      <c r="X29" s="432" t="str">
        <f t="shared" si="9"/>
        <v/>
      </c>
      <c r="Y29" s="432" t="str">
        <f t="shared" si="10"/>
        <v/>
      </c>
      <c r="Z29" s="432" t="str">
        <f t="shared" si="11"/>
        <v/>
      </c>
      <c r="AA29" s="432" t="str">
        <f t="shared" si="12"/>
        <v/>
      </c>
      <c r="AB29" s="432" t="str">
        <f t="shared" si="13"/>
        <v/>
      </c>
      <c r="AC29" s="432" t="str">
        <f t="shared" si="14"/>
        <v/>
      </c>
    </row>
    <row r="30" spans="1:29" ht="21.75" customHeight="1" x14ac:dyDescent="0.15">
      <c r="A30" s="64"/>
      <c r="B30" s="65">
        <f t="shared" si="15"/>
        <v>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52"/>
      <c r="O30" s="54"/>
      <c r="Q30" s="432" t="str">
        <f t="shared" si="2"/>
        <v/>
      </c>
      <c r="R30" s="432" t="str">
        <f t="shared" si="3"/>
        <v/>
      </c>
      <c r="S30" s="432" t="str">
        <f t="shared" si="4"/>
        <v/>
      </c>
      <c r="T30" s="432" t="str">
        <f t="shared" si="5"/>
        <v/>
      </c>
      <c r="U30" s="432" t="str">
        <f t="shared" si="6"/>
        <v/>
      </c>
      <c r="V30" s="432" t="str">
        <f t="shared" si="7"/>
        <v/>
      </c>
      <c r="W30" s="432" t="str">
        <f t="shared" si="8"/>
        <v/>
      </c>
      <c r="X30" s="432" t="str">
        <f t="shared" si="9"/>
        <v/>
      </c>
      <c r="Y30" s="432" t="str">
        <f t="shared" si="10"/>
        <v/>
      </c>
      <c r="Z30" s="432" t="str">
        <f t="shared" si="11"/>
        <v/>
      </c>
      <c r="AA30" s="432" t="str">
        <f t="shared" si="12"/>
        <v/>
      </c>
      <c r="AB30" s="432" t="str">
        <f t="shared" si="13"/>
        <v/>
      </c>
      <c r="AC30" s="432" t="str">
        <f t="shared" si="14"/>
        <v/>
      </c>
    </row>
    <row r="31" spans="1:29" ht="21.75" customHeight="1" x14ac:dyDescent="0.15">
      <c r="A31" s="64"/>
      <c r="B31" s="65">
        <f t="shared" si="15"/>
        <v>0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52"/>
      <c r="O31" s="54"/>
      <c r="Q31" s="432" t="str">
        <f t="shared" si="2"/>
        <v/>
      </c>
      <c r="R31" s="432" t="str">
        <f t="shared" si="3"/>
        <v/>
      </c>
      <c r="S31" s="432" t="str">
        <f t="shared" si="4"/>
        <v/>
      </c>
      <c r="T31" s="432" t="str">
        <f t="shared" si="5"/>
        <v/>
      </c>
      <c r="U31" s="432" t="str">
        <f t="shared" si="6"/>
        <v/>
      </c>
      <c r="V31" s="432" t="str">
        <f t="shared" si="7"/>
        <v/>
      </c>
      <c r="W31" s="432" t="str">
        <f t="shared" si="8"/>
        <v/>
      </c>
      <c r="X31" s="432" t="str">
        <f t="shared" si="9"/>
        <v/>
      </c>
      <c r="Y31" s="432" t="str">
        <f t="shared" si="10"/>
        <v/>
      </c>
      <c r="Z31" s="432" t="str">
        <f t="shared" si="11"/>
        <v/>
      </c>
      <c r="AA31" s="432" t="str">
        <f t="shared" si="12"/>
        <v/>
      </c>
      <c r="AB31" s="432" t="str">
        <f t="shared" si="13"/>
        <v/>
      </c>
      <c r="AC31" s="432" t="str">
        <f t="shared" si="14"/>
        <v/>
      </c>
    </row>
    <row r="32" spans="1:29" ht="21.75" customHeight="1" x14ac:dyDescent="0.15">
      <c r="A32" s="64"/>
      <c r="B32" s="65">
        <f t="shared" si="15"/>
        <v>0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52"/>
      <c r="O32" s="54"/>
      <c r="Q32" s="432" t="str">
        <f t="shared" si="2"/>
        <v/>
      </c>
      <c r="R32" s="432" t="str">
        <f t="shared" si="3"/>
        <v/>
      </c>
      <c r="S32" s="432" t="str">
        <f t="shared" si="4"/>
        <v/>
      </c>
      <c r="T32" s="432" t="str">
        <f t="shared" si="5"/>
        <v/>
      </c>
      <c r="U32" s="432" t="str">
        <f t="shared" si="6"/>
        <v/>
      </c>
      <c r="V32" s="432" t="str">
        <f t="shared" si="7"/>
        <v/>
      </c>
      <c r="W32" s="432" t="str">
        <f t="shared" si="8"/>
        <v/>
      </c>
      <c r="X32" s="432" t="str">
        <f t="shared" si="9"/>
        <v/>
      </c>
      <c r="Y32" s="432" t="str">
        <f t="shared" si="10"/>
        <v/>
      </c>
      <c r="Z32" s="432" t="str">
        <f t="shared" si="11"/>
        <v/>
      </c>
      <c r="AA32" s="432" t="str">
        <f t="shared" si="12"/>
        <v/>
      </c>
      <c r="AB32" s="432" t="str">
        <f t="shared" si="13"/>
        <v/>
      </c>
      <c r="AC32" s="432" t="str">
        <f t="shared" si="14"/>
        <v/>
      </c>
    </row>
    <row r="33" spans="1:29" ht="21.75" customHeight="1" x14ac:dyDescent="0.15">
      <c r="A33" s="64"/>
      <c r="B33" s="65">
        <f t="shared" si="15"/>
        <v>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52"/>
      <c r="O33" s="54"/>
      <c r="Q33" s="432" t="str">
        <f t="shared" si="2"/>
        <v/>
      </c>
      <c r="R33" s="432" t="str">
        <f t="shared" si="3"/>
        <v/>
      </c>
      <c r="S33" s="432" t="str">
        <f t="shared" si="4"/>
        <v/>
      </c>
      <c r="T33" s="432" t="str">
        <f t="shared" si="5"/>
        <v/>
      </c>
      <c r="U33" s="432" t="str">
        <f t="shared" si="6"/>
        <v/>
      </c>
      <c r="V33" s="432" t="str">
        <f t="shared" si="7"/>
        <v/>
      </c>
      <c r="W33" s="432" t="str">
        <f t="shared" si="8"/>
        <v/>
      </c>
      <c r="X33" s="432" t="str">
        <f t="shared" si="9"/>
        <v/>
      </c>
      <c r="Y33" s="432" t="str">
        <f t="shared" si="10"/>
        <v/>
      </c>
      <c r="Z33" s="432" t="str">
        <f t="shared" si="11"/>
        <v/>
      </c>
      <c r="AA33" s="432" t="str">
        <f t="shared" si="12"/>
        <v/>
      </c>
      <c r="AB33" s="432" t="str">
        <f t="shared" si="13"/>
        <v/>
      </c>
      <c r="AC33" s="432" t="str">
        <f t="shared" si="14"/>
        <v/>
      </c>
    </row>
    <row r="34" spans="1:29" ht="21.75" customHeight="1" x14ac:dyDescent="0.15">
      <c r="A34" s="64"/>
      <c r="B34" s="65">
        <f t="shared" si="15"/>
        <v>0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52"/>
      <c r="O34" s="54"/>
      <c r="Q34" s="432" t="str">
        <f t="shared" si="2"/>
        <v/>
      </c>
      <c r="R34" s="432" t="str">
        <f t="shared" si="3"/>
        <v/>
      </c>
      <c r="S34" s="432" t="str">
        <f t="shared" si="4"/>
        <v/>
      </c>
      <c r="T34" s="432" t="str">
        <f t="shared" si="5"/>
        <v/>
      </c>
      <c r="U34" s="432" t="str">
        <f t="shared" si="6"/>
        <v/>
      </c>
      <c r="V34" s="432" t="str">
        <f t="shared" si="7"/>
        <v/>
      </c>
      <c r="W34" s="432" t="str">
        <f t="shared" si="8"/>
        <v/>
      </c>
      <c r="X34" s="432" t="str">
        <f t="shared" si="9"/>
        <v/>
      </c>
      <c r="Y34" s="432" t="str">
        <f t="shared" si="10"/>
        <v/>
      </c>
      <c r="Z34" s="432" t="str">
        <f t="shared" si="11"/>
        <v/>
      </c>
      <c r="AA34" s="432" t="str">
        <f t="shared" si="12"/>
        <v/>
      </c>
      <c r="AB34" s="432" t="str">
        <f t="shared" si="13"/>
        <v/>
      </c>
      <c r="AC34" s="432" t="str">
        <f t="shared" si="14"/>
        <v/>
      </c>
    </row>
    <row r="35" spans="1:29" ht="21.75" customHeight="1" thickBot="1" x14ac:dyDescent="0.2">
      <c r="A35" s="66"/>
      <c r="B35" s="172">
        <f t="shared" si="15"/>
        <v>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6"/>
      <c r="O35" s="51"/>
      <c r="Q35" s="432" t="str">
        <f t="shared" si="2"/>
        <v/>
      </c>
      <c r="R35" s="432" t="str">
        <f t="shared" si="3"/>
        <v/>
      </c>
      <c r="S35" s="432" t="str">
        <f t="shared" si="4"/>
        <v/>
      </c>
      <c r="T35" s="432" t="str">
        <f t="shared" si="5"/>
        <v/>
      </c>
      <c r="U35" s="432" t="str">
        <f t="shared" si="6"/>
        <v/>
      </c>
      <c r="V35" s="432" t="str">
        <f t="shared" si="7"/>
        <v/>
      </c>
      <c r="W35" s="432" t="str">
        <f t="shared" si="8"/>
        <v/>
      </c>
      <c r="X35" s="432" t="str">
        <f t="shared" si="9"/>
        <v/>
      </c>
      <c r="Y35" s="432" t="str">
        <f t="shared" si="10"/>
        <v/>
      </c>
      <c r="Z35" s="432" t="str">
        <f t="shared" si="11"/>
        <v/>
      </c>
      <c r="AA35" s="432" t="str">
        <f t="shared" si="12"/>
        <v/>
      </c>
      <c r="AB35" s="432" t="str">
        <f t="shared" si="13"/>
        <v/>
      </c>
      <c r="AC35" s="432" t="str">
        <f t="shared" si="14"/>
        <v/>
      </c>
    </row>
    <row r="36" spans="1:29" ht="31.5" x14ac:dyDescent="0.15">
      <c r="A36" s="547"/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</row>
    <row r="37" spans="1:29" ht="30.75" customHeight="1" thickBot="1" x14ac:dyDescent="0.2">
      <c r="A37" s="541" t="s">
        <v>5</v>
      </c>
      <c r="B37" s="541"/>
      <c r="C37" s="541"/>
      <c r="D37" s="541"/>
      <c r="L37" s="542" t="s">
        <v>136</v>
      </c>
      <c r="M37" s="542"/>
      <c r="N37" s="542"/>
      <c r="Q37" s="432" t="s">
        <v>353</v>
      </c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</row>
    <row r="38" spans="1:29" ht="33" customHeight="1" thickBot="1" x14ac:dyDescent="0.2">
      <c r="A38" s="57" t="s">
        <v>224</v>
      </c>
      <c r="B38" s="58" t="s">
        <v>242</v>
      </c>
      <c r="C38" s="58" t="s">
        <v>195</v>
      </c>
      <c r="D38" s="58" t="s">
        <v>197</v>
      </c>
      <c r="E38" s="58" t="s">
        <v>78</v>
      </c>
      <c r="F38" s="58" t="s">
        <v>98</v>
      </c>
      <c r="G38" s="58" t="s">
        <v>109</v>
      </c>
      <c r="H38" s="58" t="s">
        <v>83</v>
      </c>
      <c r="I38" s="58" t="s">
        <v>106</v>
      </c>
      <c r="J38" s="58" t="s">
        <v>108</v>
      </c>
      <c r="K38" s="19" t="s">
        <v>322</v>
      </c>
      <c r="L38" s="19" t="s">
        <v>323</v>
      </c>
      <c r="M38" s="113" t="s">
        <v>57</v>
      </c>
      <c r="N38" s="114" t="s">
        <v>55</v>
      </c>
      <c r="O38" s="115" t="s">
        <v>148</v>
      </c>
      <c r="Q38" s="432" t="s">
        <v>195</v>
      </c>
      <c r="R38" s="432" t="s">
        <v>197</v>
      </c>
      <c r="S38" s="432" t="s">
        <v>78</v>
      </c>
      <c r="T38" s="432" t="s">
        <v>98</v>
      </c>
      <c r="U38" s="432" t="s">
        <v>105</v>
      </c>
      <c r="V38" s="432" t="s">
        <v>83</v>
      </c>
      <c r="W38" s="432" t="s">
        <v>106</v>
      </c>
      <c r="X38" s="432" t="s">
        <v>108</v>
      </c>
      <c r="Y38" s="432" t="s">
        <v>322</v>
      </c>
      <c r="Z38" s="432" t="s">
        <v>323</v>
      </c>
      <c r="AA38" s="435" t="s">
        <v>57</v>
      </c>
      <c r="AB38" s="435" t="s">
        <v>55</v>
      </c>
      <c r="AC38" s="435" t="s">
        <v>148</v>
      </c>
    </row>
    <row r="39" spans="1:29" ht="21.75" customHeight="1" thickTop="1" x14ac:dyDescent="0.15">
      <c r="A39" s="61" t="s">
        <v>243</v>
      </c>
      <c r="B39" s="443">
        <f t="shared" ref="B39:B53" si="16">SUM(C39:O39)</f>
        <v>629942</v>
      </c>
      <c r="C39" s="62">
        <f t="shared" ref="C39:K39" si="17">SUM(C40:C69)</f>
        <v>0</v>
      </c>
      <c r="D39" s="62">
        <f t="shared" si="17"/>
        <v>0</v>
      </c>
      <c r="E39" s="62">
        <f t="shared" si="17"/>
        <v>33</v>
      </c>
      <c r="F39" s="62">
        <f t="shared" si="17"/>
        <v>40</v>
      </c>
      <c r="G39" s="62">
        <f t="shared" si="17"/>
        <v>144</v>
      </c>
      <c r="H39" s="62">
        <f t="shared" si="17"/>
        <v>222</v>
      </c>
      <c r="I39" s="62">
        <f t="shared" si="17"/>
        <v>4646</v>
      </c>
      <c r="J39" s="62">
        <f t="shared" si="17"/>
        <v>10787</v>
      </c>
      <c r="K39" s="62">
        <f t="shared" si="17"/>
        <v>15969</v>
      </c>
      <c r="L39" s="62">
        <f t="shared" ref="L39" si="18">SUM(L40:L69)</f>
        <v>56775</v>
      </c>
      <c r="M39" s="62">
        <f>SUM(M40:M69)</f>
        <v>377673</v>
      </c>
      <c r="N39" s="62">
        <f>SUM(N40:N69)</f>
        <v>115740</v>
      </c>
      <c r="O39" s="63">
        <f>SUM(O40:O69)</f>
        <v>47913</v>
      </c>
      <c r="Q39" s="432" t="str">
        <f t="shared" ref="Q39:Q69" si="19">IF((C5*4)&gt;=C39,"","오류")</f>
        <v/>
      </c>
      <c r="R39" s="432" t="str">
        <f t="shared" ref="R39:R69" si="20">IF((D5*9)&gt;=D39,"","오류")</f>
        <v/>
      </c>
      <c r="S39" s="432" t="str">
        <f t="shared" ref="S39:S69" si="21">IF((E5*19)&gt;=E39,"","오류")</f>
        <v/>
      </c>
      <c r="T39" s="432" t="str">
        <f t="shared" ref="T39:T69" si="22">IF((F5*29)&gt;=F39,"","오류")</f>
        <v/>
      </c>
      <c r="U39" s="432" t="str">
        <f t="shared" ref="U39:U69" si="23">IF((G5*49)&gt;=G39,"","오류")</f>
        <v/>
      </c>
      <c r="V39" s="432" t="str">
        <f t="shared" ref="V39:V69" si="24">IF((H5*99)&gt;=H39,"","오류")</f>
        <v/>
      </c>
      <c r="W39" s="432" t="str">
        <f t="shared" ref="W39:W69" si="25">IF((I5*299)&gt;=I39,"","오류")</f>
        <v/>
      </c>
      <c r="X39" s="432" t="str">
        <f t="shared" ref="X39:X69" si="26">IF((J5*499)&gt;=J39,"","오류")</f>
        <v/>
      </c>
      <c r="Y39" s="432" t="str">
        <f t="shared" ref="Y39:Y69" si="27">IF((K5*699)&gt;=K39,"","오류")</f>
        <v/>
      </c>
      <c r="Z39" s="432" t="str">
        <f t="shared" ref="Z39:Z69" si="28">IF((L5*999)&gt;=L39,"","오류")</f>
        <v/>
      </c>
      <c r="AA39" s="432" t="str">
        <f t="shared" ref="AA39:AA69" si="29">IF((M5*4999)&gt;=M39,"","오류")</f>
        <v/>
      </c>
      <c r="AB39" s="432" t="str">
        <f t="shared" ref="AB39:AB69" si="30">IF((N5*9999)&gt;=N39,"","오류")</f>
        <v/>
      </c>
      <c r="AC39" s="432" t="str">
        <f t="shared" ref="AC39:AC69" si="31">IF((O5*100000)&gt;=O39,"","오류")</f>
        <v/>
      </c>
    </row>
    <row r="40" spans="1:29" ht="21.75" customHeight="1" x14ac:dyDescent="0.15">
      <c r="A40" s="64" t="s">
        <v>395</v>
      </c>
      <c r="B40" s="299">
        <f t="shared" si="16"/>
        <v>9285</v>
      </c>
      <c r="C40" s="312">
        <v>0</v>
      </c>
      <c r="D40" s="312">
        <v>0</v>
      </c>
      <c r="E40" s="312">
        <v>0</v>
      </c>
      <c r="F40" s="312">
        <v>0</v>
      </c>
      <c r="G40" s="312">
        <v>0</v>
      </c>
      <c r="H40" s="312">
        <v>0</v>
      </c>
      <c r="I40" s="312">
        <v>250</v>
      </c>
      <c r="J40" s="312">
        <v>417</v>
      </c>
      <c r="K40" s="312">
        <v>624</v>
      </c>
      <c r="L40" s="312">
        <v>0</v>
      </c>
      <c r="M40" s="312">
        <v>7994</v>
      </c>
      <c r="N40" s="43">
        <v>0</v>
      </c>
      <c r="O40" s="314">
        <v>0</v>
      </c>
      <c r="Q40" s="432" t="str">
        <f t="shared" si="19"/>
        <v/>
      </c>
      <c r="R40" s="432" t="str">
        <f t="shared" si="20"/>
        <v/>
      </c>
      <c r="S40" s="432" t="str">
        <f t="shared" si="21"/>
        <v/>
      </c>
      <c r="T40" s="432" t="str">
        <f t="shared" si="22"/>
        <v/>
      </c>
      <c r="U40" s="432" t="str">
        <f t="shared" si="23"/>
        <v/>
      </c>
      <c r="V40" s="432" t="str">
        <f t="shared" si="24"/>
        <v/>
      </c>
      <c r="W40" s="432" t="str">
        <f t="shared" si="25"/>
        <v/>
      </c>
      <c r="X40" s="432" t="str">
        <f t="shared" si="26"/>
        <v/>
      </c>
      <c r="Y40" s="432" t="str">
        <f t="shared" si="27"/>
        <v/>
      </c>
      <c r="Z40" s="432" t="str">
        <f t="shared" si="28"/>
        <v/>
      </c>
      <c r="AA40" s="432" t="str">
        <f t="shared" si="29"/>
        <v/>
      </c>
      <c r="AB40" s="432" t="str">
        <f t="shared" si="30"/>
        <v/>
      </c>
      <c r="AC40" s="432" t="str">
        <f t="shared" si="31"/>
        <v/>
      </c>
    </row>
    <row r="41" spans="1:29" ht="21.75" customHeight="1" x14ac:dyDescent="0.15">
      <c r="A41" s="64" t="s">
        <v>396</v>
      </c>
      <c r="B41" s="299">
        <f t="shared" si="16"/>
        <v>111586</v>
      </c>
      <c r="C41" s="313">
        <v>0</v>
      </c>
      <c r="D41" s="313">
        <v>0</v>
      </c>
      <c r="E41" s="313">
        <v>0</v>
      </c>
      <c r="F41" s="313">
        <v>0</v>
      </c>
      <c r="G41" s="313">
        <v>0</v>
      </c>
      <c r="H41" s="313">
        <v>75</v>
      </c>
      <c r="I41" s="313">
        <v>765</v>
      </c>
      <c r="J41" s="313">
        <v>1458</v>
      </c>
      <c r="K41" s="313">
        <v>2209</v>
      </c>
      <c r="L41" s="313">
        <v>7320</v>
      </c>
      <c r="M41" s="313">
        <v>68190</v>
      </c>
      <c r="N41" s="52">
        <v>31569</v>
      </c>
      <c r="O41" s="54">
        <v>0</v>
      </c>
      <c r="Q41" s="432" t="str">
        <f t="shared" si="19"/>
        <v/>
      </c>
      <c r="R41" s="432" t="str">
        <f t="shared" si="20"/>
        <v/>
      </c>
      <c r="S41" s="432" t="str">
        <f t="shared" si="21"/>
        <v/>
      </c>
      <c r="T41" s="432" t="str">
        <f t="shared" si="22"/>
        <v/>
      </c>
      <c r="U41" s="432" t="str">
        <f t="shared" si="23"/>
        <v/>
      </c>
      <c r="V41" s="432" t="str">
        <f t="shared" si="24"/>
        <v/>
      </c>
      <c r="W41" s="432" t="str">
        <f t="shared" si="25"/>
        <v/>
      </c>
      <c r="X41" s="432" t="str">
        <f t="shared" si="26"/>
        <v/>
      </c>
      <c r="Y41" s="432" t="str">
        <f t="shared" si="27"/>
        <v/>
      </c>
      <c r="Z41" s="432" t="str">
        <f t="shared" si="28"/>
        <v/>
      </c>
      <c r="AA41" s="432" t="str">
        <f t="shared" si="29"/>
        <v/>
      </c>
      <c r="AB41" s="432" t="str">
        <f t="shared" si="30"/>
        <v/>
      </c>
      <c r="AC41" s="432" t="str">
        <f t="shared" si="31"/>
        <v/>
      </c>
    </row>
    <row r="42" spans="1:29" ht="21.75" customHeight="1" x14ac:dyDescent="0.15">
      <c r="A42" s="64" t="s">
        <v>397</v>
      </c>
      <c r="B42" s="299">
        <f t="shared" si="16"/>
        <v>56607</v>
      </c>
      <c r="C42" s="313">
        <v>0</v>
      </c>
      <c r="D42" s="313">
        <v>0</v>
      </c>
      <c r="E42" s="313">
        <v>0</v>
      </c>
      <c r="F42" s="313">
        <v>0</v>
      </c>
      <c r="G42" s="313">
        <v>0</v>
      </c>
      <c r="H42" s="313">
        <v>0</v>
      </c>
      <c r="I42" s="313">
        <v>0</v>
      </c>
      <c r="J42" s="313">
        <v>450</v>
      </c>
      <c r="K42" s="313">
        <v>692</v>
      </c>
      <c r="L42" s="313">
        <v>8109</v>
      </c>
      <c r="M42" s="313">
        <v>31585</v>
      </c>
      <c r="N42" s="52">
        <v>15771</v>
      </c>
      <c r="O42" s="54">
        <v>0</v>
      </c>
      <c r="Q42" s="432" t="str">
        <f t="shared" si="19"/>
        <v/>
      </c>
      <c r="R42" s="432" t="str">
        <f t="shared" si="20"/>
        <v/>
      </c>
      <c r="S42" s="432" t="str">
        <f t="shared" si="21"/>
        <v/>
      </c>
      <c r="T42" s="432" t="str">
        <f t="shared" si="22"/>
        <v/>
      </c>
      <c r="U42" s="432" t="str">
        <f t="shared" si="23"/>
        <v/>
      </c>
      <c r="V42" s="432" t="str">
        <f t="shared" si="24"/>
        <v/>
      </c>
      <c r="W42" s="432" t="str">
        <f t="shared" si="25"/>
        <v/>
      </c>
      <c r="X42" s="432" t="str">
        <f t="shared" si="26"/>
        <v/>
      </c>
      <c r="Y42" s="432" t="str">
        <f t="shared" si="27"/>
        <v/>
      </c>
      <c r="Z42" s="432" t="str">
        <f t="shared" si="28"/>
        <v/>
      </c>
      <c r="AA42" s="432" t="str">
        <f t="shared" si="29"/>
        <v/>
      </c>
      <c r="AB42" s="432" t="str">
        <f t="shared" si="30"/>
        <v/>
      </c>
      <c r="AC42" s="432" t="str">
        <f t="shared" si="31"/>
        <v/>
      </c>
    </row>
    <row r="43" spans="1:29" ht="21.75" customHeight="1" x14ac:dyDescent="0.15">
      <c r="A43" s="64" t="s">
        <v>398</v>
      </c>
      <c r="B43" s="299">
        <f t="shared" si="16"/>
        <v>12388</v>
      </c>
      <c r="C43" s="313">
        <v>0</v>
      </c>
      <c r="D43" s="313">
        <v>0</v>
      </c>
      <c r="E43" s="313">
        <v>0</v>
      </c>
      <c r="F43" s="313">
        <v>0</v>
      </c>
      <c r="G43" s="313">
        <v>0</v>
      </c>
      <c r="H43" s="313">
        <v>90</v>
      </c>
      <c r="I43" s="313">
        <v>134</v>
      </c>
      <c r="J43" s="313">
        <v>1165</v>
      </c>
      <c r="K43" s="313">
        <v>0</v>
      </c>
      <c r="L43" s="313">
        <v>2419</v>
      </c>
      <c r="M43" s="313">
        <v>8580</v>
      </c>
      <c r="N43" s="52">
        <v>0</v>
      </c>
      <c r="O43" s="54">
        <v>0</v>
      </c>
      <c r="Q43" s="432" t="str">
        <f t="shared" si="19"/>
        <v/>
      </c>
      <c r="R43" s="432" t="str">
        <f t="shared" si="20"/>
        <v/>
      </c>
      <c r="S43" s="432" t="str">
        <f t="shared" si="21"/>
        <v/>
      </c>
      <c r="T43" s="432" t="str">
        <f t="shared" si="22"/>
        <v/>
      </c>
      <c r="U43" s="432" t="str">
        <f t="shared" si="23"/>
        <v/>
      </c>
      <c r="V43" s="432" t="str">
        <f t="shared" si="24"/>
        <v/>
      </c>
      <c r="W43" s="432" t="str">
        <f t="shared" si="25"/>
        <v/>
      </c>
      <c r="X43" s="432" t="str">
        <f t="shared" si="26"/>
        <v/>
      </c>
      <c r="Y43" s="432" t="str">
        <f t="shared" si="27"/>
        <v/>
      </c>
      <c r="Z43" s="432" t="str">
        <f t="shared" si="28"/>
        <v/>
      </c>
      <c r="AA43" s="432" t="str">
        <f t="shared" si="29"/>
        <v/>
      </c>
      <c r="AB43" s="432" t="str">
        <f t="shared" si="30"/>
        <v/>
      </c>
      <c r="AC43" s="432" t="str">
        <f t="shared" si="31"/>
        <v/>
      </c>
    </row>
    <row r="44" spans="1:29" ht="21.75" customHeight="1" x14ac:dyDescent="0.15">
      <c r="A44" s="64" t="s">
        <v>399</v>
      </c>
      <c r="B44" s="65">
        <f t="shared" si="16"/>
        <v>44375</v>
      </c>
      <c r="C44" s="313">
        <v>0</v>
      </c>
      <c r="D44" s="313">
        <v>0</v>
      </c>
      <c r="E44" s="313">
        <v>0</v>
      </c>
      <c r="F44" s="313">
        <v>0</v>
      </c>
      <c r="G44" s="313">
        <v>75</v>
      </c>
      <c r="H44" s="313">
        <v>0</v>
      </c>
      <c r="I44" s="313">
        <v>495</v>
      </c>
      <c r="J44" s="313">
        <v>2028</v>
      </c>
      <c r="K44" s="313">
        <v>4706</v>
      </c>
      <c r="L44" s="313">
        <v>7596</v>
      </c>
      <c r="M44" s="313">
        <v>21442</v>
      </c>
      <c r="N44" s="52">
        <v>8033</v>
      </c>
      <c r="O44" s="54">
        <v>0</v>
      </c>
      <c r="Q44" s="432" t="str">
        <f t="shared" si="19"/>
        <v/>
      </c>
      <c r="R44" s="432" t="str">
        <f t="shared" si="20"/>
        <v/>
      </c>
      <c r="S44" s="432" t="str">
        <f t="shared" si="21"/>
        <v/>
      </c>
      <c r="T44" s="432" t="str">
        <f t="shared" si="22"/>
        <v/>
      </c>
      <c r="U44" s="432" t="str">
        <f t="shared" si="23"/>
        <v/>
      </c>
      <c r="V44" s="432" t="str">
        <f t="shared" si="24"/>
        <v/>
      </c>
      <c r="W44" s="432" t="str">
        <f t="shared" si="25"/>
        <v/>
      </c>
      <c r="X44" s="432" t="str">
        <f t="shared" si="26"/>
        <v/>
      </c>
      <c r="Y44" s="432" t="str">
        <f t="shared" si="27"/>
        <v/>
      </c>
      <c r="Z44" s="432" t="str">
        <f t="shared" si="28"/>
        <v/>
      </c>
      <c r="AA44" s="432" t="str">
        <f t="shared" si="29"/>
        <v/>
      </c>
      <c r="AB44" s="432" t="str">
        <f t="shared" si="30"/>
        <v/>
      </c>
      <c r="AC44" s="432" t="str">
        <f t="shared" si="31"/>
        <v/>
      </c>
    </row>
    <row r="45" spans="1:29" ht="21.75" customHeight="1" x14ac:dyDescent="0.15">
      <c r="A45" s="64" t="s">
        <v>400</v>
      </c>
      <c r="B45" s="65">
        <f t="shared" si="16"/>
        <v>68042</v>
      </c>
      <c r="C45" s="313">
        <v>0</v>
      </c>
      <c r="D45" s="313">
        <v>0</v>
      </c>
      <c r="E45" s="313">
        <v>19</v>
      </c>
      <c r="F45" s="313">
        <v>40</v>
      </c>
      <c r="G45" s="313">
        <v>0</v>
      </c>
      <c r="H45" s="313">
        <v>0</v>
      </c>
      <c r="I45" s="313">
        <v>636</v>
      </c>
      <c r="J45" s="313">
        <v>896</v>
      </c>
      <c r="K45" s="313">
        <v>1795</v>
      </c>
      <c r="L45" s="313">
        <v>4033</v>
      </c>
      <c r="M45" s="313">
        <v>50188</v>
      </c>
      <c r="N45" s="52">
        <v>0</v>
      </c>
      <c r="O45" s="54">
        <v>10435</v>
      </c>
      <c r="Q45" s="432" t="str">
        <f t="shared" si="19"/>
        <v/>
      </c>
      <c r="R45" s="432" t="str">
        <f t="shared" si="20"/>
        <v/>
      </c>
      <c r="S45" s="432" t="str">
        <f t="shared" si="21"/>
        <v/>
      </c>
      <c r="T45" s="432" t="str">
        <f t="shared" si="22"/>
        <v/>
      </c>
      <c r="U45" s="432" t="str">
        <f t="shared" si="23"/>
        <v/>
      </c>
      <c r="V45" s="432" t="str">
        <f t="shared" si="24"/>
        <v/>
      </c>
      <c r="W45" s="432" t="str">
        <f t="shared" si="25"/>
        <v/>
      </c>
      <c r="X45" s="432" t="str">
        <f t="shared" si="26"/>
        <v/>
      </c>
      <c r="Y45" s="432" t="str">
        <f t="shared" si="27"/>
        <v/>
      </c>
      <c r="Z45" s="432" t="str">
        <f t="shared" si="28"/>
        <v/>
      </c>
      <c r="AA45" s="432" t="str">
        <f t="shared" si="29"/>
        <v/>
      </c>
      <c r="AB45" s="432" t="str">
        <f t="shared" si="30"/>
        <v/>
      </c>
      <c r="AC45" s="432" t="str">
        <f t="shared" si="31"/>
        <v/>
      </c>
    </row>
    <row r="46" spans="1:29" ht="21.75" customHeight="1" x14ac:dyDescent="0.15">
      <c r="A46" s="64" t="s">
        <v>401</v>
      </c>
      <c r="B46" s="65">
        <f t="shared" si="16"/>
        <v>164258</v>
      </c>
      <c r="C46" s="313">
        <v>0</v>
      </c>
      <c r="D46" s="313">
        <v>0</v>
      </c>
      <c r="E46" s="313">
        <v>0</v>
      </c>
      <c r="F46" s="313">
        <v>0</v>
      </c>
      <c r="G46" s="313">
        <v>0</v>
      </c>
      <c r="H46" s="313">
        <v>0</v>
      </c>
      <c r="I46" s="313">
        <v>1292</v>
      </c>
      <c r="J46" s="313">
        <v>2195</v>
      </c>
      <c r="K46" s="313">
        <v>3461</v>
      </c>
      <c r="L46" s="313">
        <v>13839</v>
      </c>
      <c r="M46" s="313">
        <v>102478</v>
      </c>
      <c r="N46" s="52">
        <v>28213</v>
      </c>
      <c r="O46" s="54">
        <v>12780</v>
      </c>
      <c r="Q46" s="432" t="str">
        <f t="shared" si="19"/>
        <v/>
      </c>
      <c r="R46" s="432" t="str">
        <f t="shared" si="20"/>
        <v/>
      </c>
      <c r="S46" s="432" t="str">
        <f t="shared" si="21"/>
        <v/>
      </c>
      <c r="T46" s="432" t="str">
        <f t="shared" si="22"/>
        <v/>
      </c>
      <c r="U46" s="432" t="str">
        <f t="shared" si="23"/>
        <v/>
      </c>
      <c r="V46" s="432" t="str">
        <f t="shared" si="24"/>
        <v/>
      </c>
      <c r="W46" s="432" t="str">
        <f t="shared" si="25"/>
        <v/>
      </c>
      <c r="X46" s="432" t="str">
        <f t="shared" si="26"/>
        <v/>
      </c>
      <c r="Y46" s="432" t="str">
        <f t="shared" si="27"/>
        <v/>
      </c>
      <c r="Z46" s="432" t="str">
        <f t="shared" si="28"/>
        <v/>
      </c>
      <c r="AA46" s="432" t="str">
        <f t="shared" si="29"/>
        <v/>
      </c>
      <c r="AB46" s="432" t="str">
        <f t="shared" si="30"/>
        <v/>
      </c>
      <c r="AC46" s="432" t="str">
        <f t="shared" si="31"/>
        <v/>
      </c>
    </row>
    <row r="47" spans="1:29" ht="21.75" customHeight="1" x14ac:dyDescent="0.15">
      <c r="A47" s="64" t="s">
        <v>402</v>
      </c>
      <c r="B47" s="65">
        <f t="shared" si="16"/>
        <v>84180</v>
      </c>
      <c r="C47" s="313">
        <v>0</v>
      </c>
      <c r="D47" s="313">
        <v>0</v>
      </c>
      <c r="E47" s="313">
        <v>14</v>
      </c>
      <c r="F47" s="313">
        <v>0</v>
      </c>
      <c r="G47" s="313">
        <v>34</v>
      </c>
      <c r="H47" s="313">
        <v>0</v>
      </c>
      <c r="I47" s="313">
        <v>264</v>
      </c>
      <c r="J47" s="313">
        <v>1731</v>
      </c>
      <c r="K47" s="313">
        <v>0</v>
      </c>
      <c r="L47" s="313">
        <v>5172</v>
      </c>
      <c r="M47" s="313">
        <v>56921</v>
      </c>
      <c r="N47" s="52">
        <v>7264</v>
      </c>
      <c r="O47" s="54">
        <v>12780</v>
      </c>
      <c r="Q47" s="432" t="str">
        <f t="shared" si="19"/>
        <v/>
      </c>
      <c r="R47" s="432" t="str">
        <f t="shared" si="20"/>
        <v/>
      </c>
      <c r="S47" s="432" t="str">
        <f t="shared" si="21"/>
        <v/>
      </c>
      <c r="T47" s="432" t="str">
        <f t="shared" si="22"/>
        <v/>
      </c>
      <c r="U47" s="432" t="str">
        <f t="shared" si="23"/>
        <v/>
      </c>
      <c r="V47" s="432" t="str">
        <f t="shared" si="24"/>
        <v/>
      </c>
      <c r="W47" s="432" t="str">
        <f t="shared" si="25"/>
        <v/>
      </c>
      <c r="X47" s="432" t="str">
        <f t="shared" si="26"/>
        <v/>
      </c>
      <c r="Y47" s="432" t="str">
        <f t="shared" si="27"/>
        <v/>
      </c>
      <c r="Z47" s="432" t="str">
        <f t="shared" si="28"/>
        <v/>
      </c>
      <c r="AA47" s="432" t="str">
        <f t="shared" si="29"/>
        <v/>
      </c>
      <c r="AB47" s="432" t="str">
        <f t="shared" si="30"/>
        <v/>
      </c>
      <c r="AC47" s="432" t="str">
        <f t="shared" si="31"/>
        <v/>
      </c>
    </row>
    <row r="48" spans="1:29" ht="21.75" customHeight="1" x14ac:dyDescent="0.15">
      <c r="A48" s="64" t="s">
        <v>403</v>
      </c>
      <c r="B48" s="299">
        <f t="shared" si="16"/>
        <v>23642</v>
      </c>
      <c r="C48" s="313">
        <v>0</v>
      </c>
      <c r="D48" s="313">
        <v>0</v>
      </c>
      <c r="E48" s="313">
        <v>0</v>
      </c>
      <c r="F48" s="313">
        <v>0</v>
      </c>
      <c r="G48" s="313">
        <v>0</v>
      </c>
      <c r="H48" s="313">
        <v>57</v>
      </c>
      <c r="I48" s="313">
        <v>275</v>
      </c>
      <c r="J48" s="313">
        <v>447</v>
      </c>
      <c r="K48" s="313">
        <v>1802</v>
      </c>
      <c r="L48" s="313">
        <v>1791</v>
      </c>
      <c r="M48" s="313">
        <v>1118</v>
      </c>
      <c r="N48" s="52">
        <v>18152</v>
      </c>
      <c r="O48" s="54">
        <v>0</v>
      </c>
      <c r="Q48" s="432" t="str">
        <f t="shared" si="19"/>
        <v/>
      </c>
      <c r="R48" s="432" t="str">
        <f t="shared" si="20"/>
        <v/>
      </c>
      <c r="S48" s="432" t="str">
        <f t="shared" si="21"/>
        <v/>
      </c>
      <c r="T48" s="432" t="str">
        <f t="shared" si="22"/>
        <v/>
      </c>
      <c r="U48" s="432" t="str">
        <f t="shared" si="23"/>
        <v/>
      </c>
      <c r="V48" s="432" t="str">
        <f t="shared" si="24"/>
        <v/>
      </c>
      <c r="W48" s="432" t="str">
        <f t="shared" si="25"/>
        <v/>
      </c>
      <c r="X48" s="432" t="str">
        <f t="shared" si="26"/>
        <v/>
      </c>
      <c r="Y48" s="432" t="str">
        <f t="shared" si="27"/>
        <v/>
      </c>
      <c r="Z48" s="432" t="str">
        <f t="shared" si="28"/>
        <v/>
      </c>
      <c r="AA48" s="432" t="str">
        <f t="shared" si="29"/>
        <v/>
      </c>
      <c r="AB48" s="432" t="str">
        <f t="shared" si="30"/>
        <v/>
      </c>
      <c r="AC48" s="432" t="str">
        <f t="shared" si="31"/>
        <v/>
      </c>
    </row>
    <row r="49" spans="1:29" ht="21.75" customHeight="1" x14ac:dyDescent="0.15">
      <c r="A49" s="64" t="s">
        <v>404</v>
      </c>
      <c r="B49" s="65">
        <f t="shared" si="16"/>
        <v>34043</v>
      </c>
      <c r="C49" s="313">
        <v>0</v>
      </c>
      <c r="D49" s="313">
        <v>0</v>
      </c>
      <c r="E49" s="313">
        <v>0</v>
      </c>
      <c r="F49" s="313">
        <v>0</v>
      </c>
      <c r="G49" s="313">
        <v>35</v>
      </c>
      <c r="H49" s="313">
        <v>0</v>
      </c>
      <c r="I49" s="313">
        <v>150</v>
      </c>
      <c r="J49" s="313">
        <v>0</v>
      </c>
      <c r="K49" s="207">
        <v>0</v>
      </c>
      <c r="L49" s="207">
        <v>999</v>
      </c>
      <c r="M49" s="207">
        <v>20941</v>
      </c>
      <c r="N49" s="208">
        <v>0</v>
      </c>
      <c r="O49" s="209">
        <v>11918</v>
      </c>
      <c r="Q49" s="432" t="str">
        <f t="shared" si="19"/>
        <v/>
      </c>
      <c r="R49" s="432" t="str">
        <f t="shared" si="20"/>
        <v/>
      </c>
      <c r="S49" s="432" t="str">
        <f t="shared" si="21"/>
        <v/>
      </c>
      <c r="T49" s="432" t="str">
        <f t="shared" si="22"/>
        <v/>
      </c>
      <c r="U49" s="432" t="str">
        <f t="shared" si="23"/>
        <v/>
      </c>
      <c r="V49" s="432" t="str">
        <f t="shared" si="24"/>
        <v/>
      </c>
      <c r="W49" s="432" t="str">
        <f t="shared" si="25"/>
        <v/>
      </c>
      <c r="X49" s="432" t="str">
        <f t="shared" si="26"/>
        <v/>
      </c>
      <c r="Y49" s="432" t="str">
        <f t="shared" si="27"/>
        <v/>
      </c>
      <c r="Z49" s="432" t="str">
        <f t="shared" si="28"/>
        <v/>
      </c>
      <c r="AA49" s="432" t="str">
        <f t="shared" si="29"/>
        <v/>
      </c>
      <c r="AB49" s="432" t="str">
        <f t="shared" si="30"/>
        <v/>
      </c>
      <c r="AC49" s="432" t="str">
        <f t="shared" si="31"/>
        <v/>
      </c>
    </row>
    <row r="50" spans="1:29" ht="21.75" customHeight="1" x14ac:dyDescent="0.15">
      <c r="A50" s="64" t="s">
        <v>405</v>
      </c>
      <c r="B50" s="65">
        <f t="shared" si="16"/>
        <v>21536</v>
      </c>
      <c r="C50" s="313">
        <v>0</v>
      </c>
      <c r="D50" s="313">
        <v>0</v>
      </c>
      <c r="E50" s="313">
        <v>0</v>
      </c>
      <c r="F50" s="313">
        <v>0</v>
      </c>
      <c r="G50" s="313">
        <v>0</v>
      </c>
      <c r="H50" s="313">
        <v>0</v>
      </c>
      <c r="I50" s="313">
        <v>385</v>
      </c>
      <c r="J50" s="313">
        <v>0</v>
      </c>
      <c r="K50" s="313">
        <v>680</v>
      </c>
      <c r="L50" s="313">
        <v>5497</v>
      </c>
      <c r="M50" s="313">
        <v>8236</v>
      </c>
      <c r="N50" s="52">
        <v>6738</v>
      </c>
      <c r="O50" s="54">
        <v>0</v>
      </c>
      <c r="Q50" s="432" t="str">
        <f t="shared" si="19"/>
        <v/>
      </c>
      <c r="R50" s="432" t="str">
        <f t="shared" si="20"/>
        <v/>
      </c>
      <c r="S50" s="432" t="str">
        <f t="shared" si="21"/>
        <v/>
      </c>
      <c r="T50" s="432" t="str">
        <f t="shared" si="22"/>
        <v/>
      </c>
      <c r="U50" s="432" t="str">
        <f t="shared" si="23"/>
        <v/>
      </c>
      <c r="V50" s="432" t="str">
        <f t="shared" si="24"/>
        <v/>
      </c>
      <c r="W50" s="432" t="str">
        <f t="shared" si="25"/>
        <v/>
      </c>
      <c r="X50" s="432" t="str">
        <f t="shared" si="26"/>
        <v/>
      </c>
      <c r="Y50" s="432" t="str">
        <f t="shared" si="27"/>
        <v/>
      </c>
      <c r="Z50" s="432" t="str">
        <f t="shared" si="28"/>
        <v/>
      </c>
      <c r="AA50" s="432" t="str">
        <f t="shared" si="29"/>
        <v/>
      </c>
      <c r="AB50" s="432" t="str">
        <f t="shared" si="30"/>
        <v/>
      </c>
      <c r="AC50" s="432" t="str">
        <f t="shared" si="31"/>
        <v/>
      </c>
    </row>
    <row r="51" spans="1:29" ht="21.75" customHeight="1" x14ac:dyDescent="0.15">
      <c r="A51" s="64"/>
      <c r="B51" s="65">
        <f t="shared" si="16"/>
        <v>0</v>
      </c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52"/>
      <c r="O51" s="54"/>
      <c r="Q51" s="432" t="str">
        <f t="shared" si="19"/>
        <v/>
      </c>
      <c r="R51" s="432" t="str">
        <f t="shared" si="20"/>
        <v/>
      </c>
      <c r="S51" s="432" t="str">
        <f t="shared" si="21"/>
        <v/>
      </c>
      <c r="T51" s="432" t="str">
        <f t="shared" si="22"/>
        <v/>
      </c>
      <c r="U51" s="432" t="str">
        <f t="shared" si="23"/>
        <v/>
      </c>
      <c r="V51" s="432" t="str">
        <f t="shared" si="24"/>
        <v/>
      </c>
      <c r="W51" s="432" t="str">
        <f t="shared" si="25"/>
        <v/>
      </c>
      <c r="X51" s="432" t="str">
        <f t="shared" si="26"/>
        <v/>
      </c>
      <c r="Y51" s="432" t="str">
        <f t="shared" si="27"/>
        <v/>
      </c>
      <c r="Z51" s="432" t="str">
        <f t="shared" si="28"/>
        <v/>
      </c>
      <c r="AA51" s="432" t="str">
        <f t="shared" si="29"/>
        <v/>
      </c>
      <c r="AB51" s="432" t="str">
        <f t="shared" si="30"/>
        <v/>
      </c>
      <c r="AC51" s="432" t="str">
        <f t="shared" si="31"/>
        <v/>
      </c>
    </row>
    <row r="52" spans="1:29" ht="21.75" customHeight="1" x14ac:dyDescent="0.15">
      <c r="A52" s="64"/>
      <c r="B52" s="65">
        <f t="shared" si="16"/>
        <v>0</v>
      </c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52"/>
      <c r="O52" s="54"/>
      <c r="Q52" s="432" t="str">
        <f t="shared" si="19"/>
        <v/>
      </c>
      <c r="R52" s="432" t="str">
        <f t="shared" si="20"/>
        <v/>
      </c>
      <c r="S52" s="432" t="str">
        <f t="shared" si="21"/>
        <v/>
      </c>
      <c r="T52" s="432" t="str">
        <f t="shared" si="22"/>
        <v/>
      </c>
      <c r="U52" s="432" t="str">
        <f t="shared" si="23"/>
        <v/>
      </c>
      <c r="V52" s="432" t="str">
        <f t="shared" si="24"/>
        <v/>
      </c>
      <c r="W52" s="432" t="str">
        <f t="shared" si="25"/>
        <v/>
      </c>
      <c r="X52" s="432" t="str">
        <f t="shared" si="26"/>
        <v/>
      </c>
      <c r="Y52" s="432" t="str">
        <f t="shared" si="27"/>
        <v/>
      </c>
      <c r="Z52" s="432" t="str">
        <f t="shared" si="28"/>
        <v/>
      </c>
      <c r="AA52" s="432" t="str">
        <f t="shared" si="29"/>
        <v/>
      </c>
      <c r="AB52" s="432" t="str">
        <f t="shared" si="30"/>
        <v/>
      </c>
      <c r="AC52" s="432" t="str">
        <f t="shared" si="31"/>
        <v/>
      </c>
    </row>
    <row r="53" spans="1:29" ht="21.75" customHeight="1" x14ac:dyDescent="0.15">
      <c r="A53" s="64"/>
      <c r="B53" s="65">
        <f t="shared" si="16"/>
        <v>0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52"/>
      <c r="O53" s="54"/>
      <c r="Q53" s="432" t="str">
        <f t="shared" si="19"/>
        <v/>
      </c>
      <c r="R53" s="432" t="str">
        <f t="shared" si="20"/>
        <v/>
      </c>
      <c r="S53" s="432" t="str">
        <f t="shared" si="21"/>
        <v/>
      </c>
      <c r="T53" s="432" t="str">
        <f t="shared" si="22"/>
        <v/>
      </c>
      <c r="U53" s="432" t="str">
        <f t="shared" si="23"/>
        <v/>
      </c>
      <c r="V53" s="432" t="str">
        <f t="shared" si="24"/>
        <v/>
      </c>
      <c r="W53" s="432" t="str">
        <f t="shared" si="25"/>
        <v/>
      </c>
      <c r="X53" s="432" t="str">
        <f t="shared" si="26"/>
        <v/>
      </c>
      <c r="Y53" s="432" t="str">
        <f t="shared" si="27"/>
        <v/>
      </c>
      <c r="Z53" s="432" t="str">
        <f t="shared" si="28"/>
        <v/>
      </c>
      <c r="AA53" s="432" t="str">
        <f t="shared" si="29"/>
        <v/>
      </c>
      <c r="AB53" s="432" t="str">
        <f t="shared" si="30"/>
        <v/>
      </c>
      <c r="AC53" s="432" t="str">
        <f t="shared" si="31"/>
        <v/>
      </c>
    </row>
    <row r="54" spans="1:29" ht="21.75" customHeight="1" x14ac:dyDescent="0.15">
      <c r="A54" s="64"/>
      <c r="B54" s="65">
        <f t="shared" ref="B54:B69" si="32">SUM(C54:O54)</f>
        <v>0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52"/>
      <c r="O54" s="54"/>
      <c r="Q54" s="432" t="str">
        <f t="shared" si="19"/>
        <v/>
      </c>
      <c r="R54" s="432" t="str">
        <f t="shared" si="20"/>
        <v/>
      </c>
      <c r="S54" s="432" t="str">
        <f t="shared" si="21"/>
        <v/>
      </c>
      <c r="T54" s="432" t="str">
        <f t="shared" si="22"/>
        <v/>
      </c>
      <c r="U54" s="432" t="str">
        <f t="shared" si="23"/>
        <v/>
      </c>
      <c r="V54" s="432" t="str">
        <f t="shared" si="24"/>
        <v/>
      </c>
      <c r="W54" s="432" t="str">
        <f t="shared" si="25"/>
        <v/>
      </c>
      <c r="X54" s="432" t="str">
        <f t="shared" si="26"/>
        <v/>
      </c>
      <c r="Y54" s="432" t="str">
        <f t="shared" si="27"/>
        <v/>
      </c>
      <c r="Z54" s="432" t="str">
        <f t="shared" si="28"/>
        <v/>
      </c>
      <c r="AA54" s="432" t="str">
        <f t="shared" si="29"/>
        <v/>
      </c>
      <c r="AB54" s="432" t="str">
        <f t="shared" si="30"/>
        <v/>
      </c>
      <c r="AC54" s="432" t="str">
        <f t="shared" si="31"/>
        <v/>
      </c>
    </row>
    <row r="55" spans="1:29" ht="21.75" customHeight="1" x14ac:dyDescent="0.15">
      <c r="A55" s="64"/>
      <c r="B55" s="65">
        <f t="shared" si="32"/>
        <v>0</v>
      </c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52"/>
      <c r="O55" s="54"/>
      <c r="Q55" s="432" t="str">
        <f t="shared" si="19"/>
        <v/>
      </c>
      <c r="R55" s="432" t="str">
        <f t="shared" si="20"/>
        <v/>
      </c>
      <c r="S55" s="432" t="str">
        <f t="shared" si="21"/>
        <v/>
      </c>
      <c r="T55" s="432" t="str">
        <f t="shared" si="22"/>
        <v/>
      </c>
      <c r="U55" s="432" t="str">
        <f t="shared" si="23"/>
        <v/>
      </c>
      <c r="V55" s="432" t="str">
        <f t="shared" si="24"/>
        <v/>
      </c>
      <c r="W55" s="432" t="str">
        <f t="shared" si="25"/>
        <v/>
      </c>
      <c r="X55" s="432" t="str">
        <f t="shared" si="26"/>
        <v/>
      </c>
      <c r="Y55" s="432" t="str">
        <f t="shared" si="27"/>
        <v/>
      </c>
      <c r="Z55" s="432" t="str">
        <f t="shared" si="28"/>
        <v/>
      </c>
      <c r="AA55" s="432" t="str">
        <f t="shared" si="29"/>
        <v/>
      </c>
      <c r="AB55" s="432" t="str">
        <f t="shared" si="30"/>
        <v/>
      </c>
      <c r="AC55" s="432" t="str">
        <f t="shared" si="31"/>
        <v/>
      </c>
    </row>
    <row r="56" spans="1:29" ht="21.75" customHeight="1" x14ac:dyDescent="0.15">
      <c r="A56" s="64"/>
      <c r="B56" s="65">
        <f t="shared" si="32"/>
        <v>0</v>
      </c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52"/>
      <c r="O56" s="54"/>
      <c r="Q56" s="432" t="str">
        <f t="shared" si="19"/>
        <v/>
      </c>
      <c r="R56" s="432" t="str">
        <f t="shared" si="20"/>
        <v/>
      </c>
      <c r="S56" s="432" t="str">
        <f t="shared" si="21"/>
        <v/>
      </c>
      <c r="T56" s="432" t="str">
        <f t="shared" si="22"/>
        <v/>
      </c>
      <c r="U56" s="432" t="str">
        <f t="shared" si="23"/>
        <v/>
      </c>
      <c r="V56" s="432" t="str">
        <f t="shared" si="24"/>
        <v/>
      </c>
      <c r="W56" s="432" t="str">
        <f t="shared" si="25"/>
        <v/>
      </c>
      <c r="X56" s="432" t="str">
        <f t="shared" si="26"/>
        <v/>
      </c>
      <c r="Y56" s="432" t="str">
        <f t="shared" si="27"/>
        <v/>
      </c>
      <c r="Z56" s="432" t="str">
        <f t="shared" si="28"/>
        <v/>
      </c>
      <c r="AA56" s="432" t="str">
        <f t="shared" si="29"/>
        <v/>
      </c>
      <c r="AB56" s="432" t="str">
        <f t="shared" si="30"/>
        <v/>
      </c>
      <c r="AC56" s="432" t="str">
        <f t="shared" si="31"/>
        <v/>
      </c>
    </row>
    <row r="57" spans="1:29" ht="21.75" customHeight="1" x14ac:dyDescent="0.15">
      <c r="A57" s="64"/>
      <c r="B57" s="65">
        <f t="shared" si="32"/>
        <v>0</v>
      </c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52"/>
      <c r="O57" s="54"/>
      <c r="Q57" s="432" t="str">
        <f t="shared" si="19"/>
        <v/>
      </c>
      <c r="R57" s="432" t="str">
        <f t="shared" si="20"/>
        <v/>
      </c>
      <c r="S57" s="432" t="str">
        <f t="shared" si="21"/>
        <v/>
      </c>
      <c r="T57" s="432" t="str">
        <f t="shared" si="22"/>
        <v/>
      </c>
      <c r="U57" s="432" t="str">
        <f t="shared" si="23"/>
        <v/>
      </c>
      <c r="V57" s="432" t="str">
        <f t="shared" si="24"/>
        <v/>
      </c>
      <c r="W57" s="432" t="str">
        <f t="shared" si="25"/>
        <v/>
      </c>
      <c r="X57" s="432" t="str">
        <f t="shared" si="26"/>
        <v/>
      </c>
      <c r="Y57" s="432" t="str">
        <f t="shared" si="27"/>
        <v/>
      </c>
      <c r="Z57" s="432" t="str">
        <f t="shared" si="28"/>
        <v/>
      </c>
      <c r="AA57" s="432" t="str">
        <f t="shared" si="29"/>
        <v/>
      </c>
      <c r="AB57" s="432" t="str">
        <f t="shared" si="30"/>
        <v/>
      </c>
      <c r="AC57" s="432" t="str">
        <f t="shared" si="31"/>
        <v/>
      </c>
    </row>
    <row r="58" spans="1:29" ht="21.75" customHeight="1" x14ac:dyDescent="0.15">
      <c r="A58" s="64"/>
      <c r="B58" s="65">
        <f t="shared" si="32"/>
        <v>0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52"/>
      <c r="O58" s="54"/>
      <c r="Q58" s="432" t="str">
        <f t="shared" si="19"/>
        <v/>
      </c>
      <c r="R58" s="432" t="str">
        <f t="shared" si="20"/>
        <v/>
      </c>
      <c r="S58" s="432" t="str">
        <f t="shared" si="21"/>
        <v/>
      </c>
      <c r="T58" s="432" t="str">
        <f t="shared" si="22"/>
        <v/>
      </c>
      <c r="U58" s="432" t="str">
        <f t="shared" si="23"/>
        <v/>
      </c>
      <c r="V58" s="432" t="str">
        <f t="shared" si="24"/>
        <v/>
      </c>
      <c r="W58" s="432" t="str">
        <f t="shared" si="25"/>
        <v/>
      </c>
      <c r="X58" s="432" t="str">
        <f t="shared" si="26"/>
        <v/>
      </c>
      <c r="Y58" s="432" t="str">
        <f t="shared" si="27"/>
        <v/>
      </c>
      <c r="Z58" s="432" t="str">
        <f t="shared" si="28"/>
        <v/>
      </c>
      <c r="AA58" s="432" t="str">
        <f t="shared" si="29"/>
        <v/>
      </c>
      <c r="AB58" s="432" t="str">
        <f t="shared" si="30"/>
        <v/>
      </c>
      <c r="AC58" s="432" t="str">
        <f t="shared" si="31"/>
        <v/>
      </c>
    </row>
    <row r="59" spans="1:29" ht="21.75" customHeight="1" x14ac:dyDescent="0.15">
      <c r="A59" s="64"/>
      <c r="B59" s="65">
        <f t="shared" si="32"/>
        <v>0</v>
      </c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52"/>
      <c r="O59" s="54"/>
      <c r="Q59" s="432" t="str">
        <f t="shared" si="19"/>
        <v/>
      </c>
      <c r="R59" s="432" t="str">
        <f t="shared" si="20"/>
        <v/>
      </c>
      <c r="S59" s="432" t="str">
        <f t="shared" si="21"/>
        <v/>
      </c>
      <c r="T59" s="432" t="str">
        <f t="shared" si="22"/>
        <v/>
      </c>
      <c r="U59" s="432" t="str">
        <f t="shared" si="23"/>
        <v/>
      </c>
      <c r="V59" s="432" t="str">
        <f t="shared" si="24"/>
        <v/>
      </c>
      <c r="W59" s="432" t="str">
        <f t="shared" si="25"/>
        <v/>
      </c>
      <c r="X59" s="432" t="str">
        <f t="shared" si="26"/>
        <v/>
      </c>
      <c r="Y59" s="432" t="str">
        <f t="shared" si="27"/>
        <v/>
      </c>
      <c r="Z59" s="432" t="str">
        <f t="shared" si="28"/>
        <v/>
      </c>
      <c r="AA59" s="432" t="str">
        <f t="shared" si="29"/>
        <v/>
      </c>
      <c r="AB59" s="432" t="str">
        <f t="shared" si="30"/>
        <v/>
      </c>
      <c r="AC59" s="432" t="str">
        <f t="shared" si="31"/>
        <v/>
      </c>
    </row>
    <row r="60" spans="1:29" ht="21.75" customHeight="1" x14ac:dyDescent="0.15">
      <c r="A60" s="64"/>
      <c r="B60" s="65">
        <f t="shared" si="32"/>
        <v>0</v>
      </c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52"/>
      <c r="O60" s="54"/>
      <c r="Q60" s="432" t="str">
        <f t="shared" si="19"/>
        <v/>
      </c>
      <c r="R60" s="432" t="str">
        <f t="shared" si="20"/>
        <v/>
      </c>
      <c r="S60" s="432" t="str">
        <f t="shared" si="21"/>
        <v/>
      </c>
      <c r="T60" s="432" t="str">
        <f t="shared" si="22"/>
        <v/>
      </c>
      <c r="U60" s="432" t="str">
        <f t="shared" si="23"/>
        <v/>
      </c>
      <c r="V60" s="432" t="str">
        <f t="shared" si="24"/>
        <v/>
      </c>
      <c r="W60" s="432" t="str">
        <f t="shared" si="25"/>
        <v/>
      </c>
      <c r="X60" s="432" t="str">
        <f t="shared" si="26"/>
        <v/>
      </c>
      <c r="Y60" s="432" t="str">
        <f t="shared" si="27"/>
        <v/>
      </c>
      <c r="Z60" s="432" t="str">
        <f t="shared" si="28"/>
        <v/>
      </c>
      <c r="AA60" s="432" t="str">
        <f t="shared" si="29"/>
        <v/>
      </c>
      <c r="AB60" s="432" t="str">
        <f t="shared" si="30"/>
        <v/>
      </c>
      <c r="AC60" s="432" t="str">
        <f t="shared" si="31"/>
        <v/>
      </c>
    </row>
    <row r="61" spans="1:29" ht="21.75" customHeight="1" x14ac:dyDescent="0.15">
      <c r="A61" s="64"/>
      <c r="B61" s="65">
        <f t="shared" si="32"/>
        <v>0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52"/>
      <c r="O61" s="54"/>
      <c r="Q61" s="432" t="str">
        <f t="shared" si="19"/>
        <v/>
      </c>
      <c r="R61" s="432" t="str">
        <f t="shared" si="20"/>
        <v/>
      </c>
      <c r="S61" s="432" t="str">
        <f t="shared" si="21"/>
        <v/>
      </c>
      <c r="T61" s="432" t="str">
        <f t="shared" si="22"/>
        <v/>
      </c>
      <c r="U61" s="432" t="str">
        <f t="shared" si="23"/>
        <v/>
      </c>
      <c r="V61" s="432" t="str">
        <f t="shared" si="24"/>
        <v/>
      </c>
      <c r="W61" s="432" t="str">
        <f t="shared" si="25"/>
        <v/>
      </c>
      <c r="X61" s="432" t="str">
        <f t="shared" si="26"/>
        <v/>
      </c>
      <c r="Y61" s="432" t="str">
        <f t="shared" si="27"/>
        <v/>
      </c>
      <c r="Z61" s="432" t="str">
        <f t="shared" si="28"/>
        <v/>
      </c>
      <c r="AA61" s="432" t="str">
        <f t="shared" si="29"/>
        <v/>
      </c>
      <c r="AB61" s="432" t="str">
        <f t="shared" si="30"/>
        <v/>
      </c>
      <c r="AC61" s="432" t="str">
        <f t="shared" si="31"/>
        <v/>
      </c>
    </row>
    <row r="62" spans="1:29" ht="21.75" customHeight="1" x14ac:dyDescent="0.15">
      <c r="A62" s="64"/>
      <c r="B62" s="65">
        <f t="shared" si="32"/>
        <v>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52"/>
      <c r="O62" s="54"/>
      <c r="Q62" s="432" t="str">
        <f t="shared" si="19"/>
        <v/>
      </c>
      <c r="R62" s="432" t="str">
        <f t="shared" si="20"/>
        <v/>
      </c>
      <c r="S62" s="432" t="str">
        <f t="shared" si="21"/>
        <v/>
      </c>
      <c r="T62" s="432" t="str">
        <f t="shared" si="22"/>
        <v/>
      </c>
      <c r="U62" s="432" t="str">
        <f t="shared" si="23"/>
        <v/>
      </c>
      <c r="V62" s="432" t="str">
        <f t="shared" si="24"/>
        <v/>
      </c>
      <c r="W62" s="432" t="str">
        <f t="shared" si="25"/>
        <v/>
      </c>
      <c r="X62" s="432" t="str">
        <f t="shared" si="26"/>
        <v/>
      </c>
      <c r="Y62" s="432" t="str">
        <f t="shared" si="27"/>
        <v/>
      </c>
      <c r="Z62" s="432" t="str">
        <f t="shared" si="28"/>
        <v/>
      </c>
      <c r="AA62" s="432" t="str">
        <f t="shared" si="29"/>
        <v/>
      </c>
      <c r="AB62" s="432" t="str">
        <f t="shared" si="30"/>
        <v/>
      </c>
      <c r="AC62" s="432" t="str">
        <f t="shared" si="31"/>
        <v/>
      </c>
    </row>
    <row r="63" spans="1:29" ht="21.75" customHeight="1" x14ac:dyDescent="0.15">
      <c r="A63" s="64"/>
      <c r="B63" s="65">
        <f t="shared" si="32"/>
        <v>0</v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52"/>
      <c r="O63" s="54"/>
      <c r="Q63" s="432" t="str">
        <f t="shared" si="19"/>
        <v/>
      </c>
      <c r="R63" s="432" t="str">
        <f t="shared" si="20"/>
        <v/>
      </c>
      <c r="S63" s="432" t="str">
        <f t="shared" si="21"/>
        <v/>
      </c>
      <c r="T63" s="432" t="str">
        <f t="shared" si="22"/>
        <v/>
      </c>
      <c r="U63" s="432" t="str">
        <f t="shared" si="23"/>
        <v/>
      </c>
      <c r="V63" s="432" t="str">
        <f t="shared" si="24"/>
        <v/>
      </c>
      <c r="W63" s="432" t="str">
        <f t="shared" si="25"/>
        <v/>
      </c>
      <c r="X63" s="432" t="str">
        <f t="shared" si="26"/>
        <v/>
      </c>
      <c r="Y63" s="432" t="str">
        <f t="shared" si="27"/>
        <v/>
      </c>
      <c r="Z63" s="432" t="str">
        <f t="shared" si="28"/>
        <v/>
      </c>
      <c r="AA63" s="432" t="str">
        <f t="shared" si="29"/>
        <v/>
      </c>
      <c r="AB63" s="432" t="str">
        <f t="shared" si="30"/>
        <v/>
      </c>
      <c r="AC63" s="432" t="str">
        <f t="shared" si="31"/>
        <v/>
      </c>
    </row>
    <row r="64" spans="1:29" ht="21.75" customHeight="1" x14ac:dyDescent="0.15">
      <c r="A64" s="64"/>
      <c r="B64" s="65">
        <f t="shared" si="32"/>
        <v>0</v>
      </c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52"/>
      <c r="O64" s="54"/>
      <c r="Q64" s="432" t="str">
        <f t="shared" si="19"/>
        <v/>
      </c>
      <c r="R64" s="432" t="str">
        <f t="shared" si="20"/>
        <v/>
      </c>
      <c r="S64" s="432" t="str">
        <f t="shared" si="21"/>
        <v/>
      </c>
      <c r="T64" s="432" t="str">
        <f t="shared" si="22"/>
        <v/>
      </c>
      <c r="U64" s="432" t="str">
        <f t="shared" si="23"/>
        <v/>
      </c>
      <c r="V64" s="432" t="str">
        <f t="shared" si="24"/>
        <v/>
      </c>
      <c r="W64" s="432" t="str">
        <f t="shared" si="25"/>
        <v/>
      </c>
      <c r="X64" s="432" t="str">
        <f t="shared" si="26"/>
        <v/>
      </c>
      <c r="Y64" s="432" t="str">
        <f t="shared" si="27"/>
        <v/>
      </c>
      <c r="Z64" s="432" t="str">
        <f t="shared" si="28"/>
        <v/>
      </c>
      <c r="AA64" s="432" t="str">
        <f t="shared" si="29"/>
        <v/>
      </c>
      <c r="AB64" s="432" t="str">
        <f t="shared" si="30"/>
        <v/>
      </c>
      <c r="AC64" s="432" t="str">
        <f t="shared" si="31"/>
        <v/>
      </c>
    </row>
    <row r="65" spans="1:29" ht="21.75" customHeight="1" x14ac:dyDescent="0.15">
      <c r="A65" s="64"/>
      <c r="B65" s="65">
        <f t="shared" si="32"/>
        <v>0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52"/>
      <c r="O65" s="54"/>
      <c r="Q65" s="432" t="str">
        <f t="shared" si="19"/>
        <v/>
      </c>
      <c r="R65" s="432" t="str">
        <f t="shared" si="20"/>
        <v/>
      </c>
      <c r="S65" s="432" t="str">
        <f t="shared" si="21"/>
        <v/>
      </c>
      <c r="T65" s="432" t="str">
        <f t="shared" si="22"/>
        <v/>
      </c>
      <c r="U65" s="432" t="str">
        <f t="shared" si="23"/>
        <v/>
      </c>
      <c r="V65" s="432" t="str">
        <f t="shared" si="24"/>
        <v/>
      </c>
      <c r="W65" s="432" t="str">
        <f t="shared" si="25"/>
        <v/>
      </c>
      <c r="X65" s="432" t="str">
        <f t="shared" si="26"/>
        <v/>
      </c>
      <c r="Y65" s="432" t="str">
        <f t="shared" si="27"/>
        <v/>
      </c>
      <c r="Z65" s="432" t="str">
        <f t="shared" si="28"/>
        <v/>
      </c>
      <c r="AA65" s="432" t="str">
        <f t="shared" si="29"/>
        <v/>
      </c>
      <c r="AB65" s="432" t="str">
        <f t="shared" si="30"/>
        <v/>
      </c>
      <c r="AC65" s="432" t="str">
        <f t="shared" si="31"/>
        <v/>
      </c>
    </row>
    <row r="66" spans="1:29" ht="21.75" customHeight="1" x14ac:dyDescent="0.15">
      <c r="A66" s="64"/>
      <c r="B66" s="65">
        <f t="shared" si="32"/>
        <v>0</v>
      </c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52"/>
      <c r="O66" s="54"/>
      <c r="Q66" s="432" t="str">
        <f t="shared" si="19"/>
        <v/>
      </c>
      <c r="R66" s="432" t="str">
        <f t="shared" si="20"/>
        <v/>
      </c>
      <c r="S66" s="432" t="str">
        <f t="shared" si="21"/>
        <v/>
      </c>
      <c r="T66" s="432" t="str">
        <f t="shared" si="22"/>
        <v/>
      </c>
      <c r="U66" s="432" t="str">
        <f t="shared" si="23"/>
        <v/>
      </c>
      <c r="V66" s="432" t="str">
        <f t="shared" si="24"/>
        <v/>
      </c>
      <c r="W66" s="432" t="str">
        <f t="shared" si="25"/>
        <v/>
      </c>
      <c r="X66" s="432" t="str">
        <f t="shared" si="26"/>
        <v/>
      </c>
      <c r="Y66" s="432" t="str">
        <f t="shared" si="27"/>
        <v/>
      </c>
      <c r="Z66" s="432" t="str">
        <f t="shared" si="28"/>
        <v/>
      </c>
      <c r="AA66" s="432" t="str">
        <f t="shared" si="29"/>
        <v/>
      </c>
      <c r="AB66" s="432" t="str">
        <f t="shared" si="30"/>
        <v/>
      </c>
      <c r="AC66" s="432" t="str">
        <f t="shared" si="31"/>
        <v/>
      </c>
    </row>
    <row r="67" spans="1:29" ht="21.75" customHeight="1" x14ac:dyDescent="0.15">
      <c r="A67" s="64"/>
      <c r="B67" s="65">
        <f t="shared" si="32"/>
        <v>0</v>
      </c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52"/>
      <c r="O67" s="54"/>
      <c r="Q67" s="432" t="str">
        <f t="shared" si="19"/>
        <v/>
      </c>
      <c r="R67" s="432" t="str">
        <f t="shared" si="20"/>
        <v/>
      </c>
      <c r="S67" s="432" t="str">
        <f t="shared" si="21"/>
        <v/>
      </c>
      <c r="T67" s="432" t="str">
        <f t="shared" si="22"/>
        <v/>
      </c>
      <c r="U67" s="432" t="str">
        <f t="shared" si="23"/>
        <v/>
      </c>
      <c r="V67" s="432" t="str">
        <f t="shared" si="24"/>
        <v/>
      </c>
      <c r="W67" s="432" t="str">
        <f t="shared" si="25"/>
        <v/>
      </c>
      <c r="X67" s="432" t="str">
        <f t="shared" si="26"/>
        <v/>
      </c>
      <c r="Y67" s="432" t="str">
        <f t="shared" si="27"/>
        <v/>
      </c>
      <c r="Z67" s="432" t="str">
        <f t="shared" si="28"/>
        <v/>
      </c>
      <c r="AA67" s="432" t="str">
        <f t="shared" si="29"/>
        <v/>
      </c>
      <c r="AB67" s="432" t="str">
        <f t="shared" si="30"/>
        <v/>
      </c>
      <c r="AC67" s="432" t="str">
        <f t="shared" si="31"/>
        <v/>
      </c>
    </row>
    <row r="68" spans="1:29" ht="21.75" customHeight="1" x14ac:dyDescent="0.15">
      <c r="A68" s="64"/>
      <c r="B68" s="65">
        <f t="shared" si="32"/>
        <v>0</v>
      </c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52"/>
      <c r="O68" s="54"/>
      <c r="Q68" s="432" t="str">
        <f t="shared" si="19"/>
        <v/>
      </c>
      <c r="R68" s="432" t="str">
        <f t="shared" si="20"/>
        <v/>
      </c>
      <c r="S68" s="432" t="str">
        <f t="shared" si="21"/>
        <v/>
      </c>
      <c r="T68" s="432" t="str">
        <f t="shared" si="22"/>
        <v/>
      </c>
      <c r="U68" s="432" t="str">
        <f t="shared" si="23"/>
        <v/>
      </c>
      <c r="V68" s="432" t="str">
        <f t="shared" si="24"/>
        <v/>
      </c>
      <c r="W68" s="432" t="str">
        <f t="shared" si="25"/>
        <v/>
      </c>
      <c r="X68" s="432" t="str">
        <f t="shared" si="26"/>
        <v/>
      </c>
      <c r="Y68" s="432" t="str">
        <f t="shared" si="27"/>
        <v/>
      </c>
      <c r="Z68" s="432" t="str">
        <f t="shared" si="28"/>
        <v/>
      </c>
      <c r="AA68" s="432" t="str">
        <f t="shared" si="29"/>
        <v/>
      </c>
      <c r="AB68" s="432" t="str">
        <f t="shared" si="30"/>
        <v/>
      </c>
      <c r="AC68" s="432" t="str">
        <f t="shared" si="31"/>
        <v/>
      </c>
    </row>
    <row r="69" spans="1:29" ht="21.75" customHeight="1" thickBot="1" x14ac:dyDescent="0.2">
      <c r="A69" s="66"/>
      <c r="B69" s="172">
        <f t="shared" si="32"/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56"/>
      <c r="O69" s="51"/>
      <c r="Q69" s="432" t="str">
        <f t="shared" si="19"/>
        <v/>
      </c>
      <c r="R69" s="432" t="str">
        <f t="shared" si="20"/>
        <v/>
      </c>
      <c r="S69" s="432" t="str">
        <f t="shared" si="21"/>
        <v/>
      </c>
      <c r="T69" s="432" t="str">
        <f t="shared" si="22"/>
        <v/>
      </c>
      <c r="U69" s="432" t="str">
        <f t="shared" si="23"/>
        <v/>
      </c>
      <c r="V69" s="432" t="str">
        <f t="shared" si="24"/>
        <v/>
      </c>
      <c r="W69" s="432" t="str">
        <f t="shared" si="25"/>
        <v/>
      </c>
      <c r="X69" s="432" t="str">
        <f t="shared" si="26"/>
        <v/>
      </c>
      <c r="Y69" s="432" t="str">
        <f t="shared" si="27"/>
        <v/>
      </c>
      <c r="Z69" s="432" t="str">
        <f t="shared" si="28"/>
        <v/>
      </c>
      <c r="AA69" s="432" t="str">
        <f t="shared" si="29"/>
        <v/>
      </c>
      <c r="AB69" s="432" t="str">
        <f t="shared" si="30"/>
        <v/>
      </c>
      <c r="AC69" s="432" t="str">
        <f t="shared" si="31"/>
        <v/>
      </c>
    </row>
    <row r="72" spans="1:29" ht="21.95" customHeight="1" thickBot="1" x14ac:dyDescent="0.2">
      <c r="A72" s="555" t="s">
        <v>34</v>
      </c>
      <c r="B72" s="555"/>
      <c r="C72" s="555"/>
      <c r="D72" s="555"/>
      <c r="E72" s="14"/>
      <c r="K72" s="542"/>
      <c r="L72" s="542"/>
      <c r="N72" s="556" t="s">
        <v>136</v>
      </c>
      <c r="O72" s="556"/>
    </row>
    <row r="73" spans="1:29" ht="21.95" customHeight="1" x14ac:dyDescent="0.15">
      <c r="A73" s="557" t="s">
        <v>224</v>
      </c>
      <c r="B73" s="559" t="s">
        <v>94</v>
      </c>
      <c r="C73" s="561" t="s">
        <v>111</v>
      </c>
      <c r="D73" s="562" t="s">
        <v>149</v>
      </c>
      <c r="E73" s="562"/>
      <c r="F73" s="562"/>
      <c r="G73" s="563" t="s">
        <v>150</v>
      </c>
      <c r="H73" s="564"/>
      <c r="I73" s="565"/>
      <c r="J73" s="562" t="s">
        <v>114</v>
      </c>
      <c r="K73" s="562"/>
      <c r="L73" s="563"/>
      <c r="M73" s="566" t="s">
        <v>82</v>
      </c>
      <c r="N73" s="566"/>
      <c r="O73" s="567"/>
    </row>
    <row r="74" spans="1:29" ht="21.95" customHeight="1" thickBot="1" x14ac:dyDescent="0.2">
      <c r="A74" s="558"/>
      <c r="B74" s="560"/>
      <c r="C74" s="560"/>
      <c r="D74" s="70" t="s">
        <v>240</v>
      </c>
      <c r="E74" s="70" t="s">
        <v>241</v>
      </c>
      <c r="F74" s="70" t="s">
        <v>194</v>
      </c>
      <c r="G74" s="70" t="s">
        <v>240</v>
      </c>
      <c r="H74" s="70" t="s">
        <v>241</v>
      </c>
      <c r="I74" s="70" t="s">
        <v>194</v>
      </c>
      <c r="J74" s="70" t="s">
        <v>240</v>
      </c>
      <c r="K74" s="70" t="s">
        <v>241</v>
      </c>
      <c r="L74" s="71" t="s">
        <v>194</v>
      </c>
      <c r="M74" s="70" t="s">
        <v>240</v>
      </c>
      <c r="N74" s="70" t="s">
        <v>241</v>
      </c>
      <c r="O74" s="72" t="s">
        <v>194</v>
      </c>
      <c r="Q74" s="432" t="s">
        <v>352</v>
      </c>
    </row>
    <row r="75" spans="1:29" ht="21.95" customHeight="1" thickTop="1" x14ac:dyDescent="0.15">
      <c r="A75" s="73" t="s">
        <v>243</v>
      </c>
      <c r="B75" s="444">
        <f>SUM(B76:B105)</f>
        <v>629942</v>
      </c>
      <c r="C75" s="75">
        <f>SUM(C76:C105)</f>
        <v>145623</v>
      </c>
      <c r="D75" s="75">
        <f>SUM(D76:D105)</f>
        <v>100382</v>
      </c>
      <c r="E75" s="75">
        <f>SUM(E76:E105)</f>
        <v>82475</v>
      </c>
      <c r="F75" s="75">
        <f t="shared" ref="F75:F88" si="33">SUM(D75:E75)</f>
        <v>182857</v>
      </c>
      <c r="G75" s="75">
        <f>SUM(G76:G105)</f>
        <v>98270</v>
      </c>
      <c r="H75" s="75">
        <f>SUM(H76:H105)</f>
        <v>83685</v>
      </c>
      <c r="I75" s="75">
        <f t="shared" ref="I75:I88" si="34">SUM(G75:H75)</f>
        <v>181955</v>
      </c>
      <c r="J75" s="75">
        <f>SUM(J76:J105)</f>
        <v>37913</v>
      </c>
      <c r="K75" s="75">
        <f>SUM(K76:K105)</f>
        <v>33204</v>
      </c>
      <c r="L75" s="76">
        <f t="shared" ref="L75:L88" si="35">SUM(J75:K75)</f>
        <v>71117</v>
      </c>
      <c r="M75" s="75">
        <f>SUM(M76:M105)</f>
        <v>41689</v>
      </c>
      <c r="N75" s="75">
        <f>SUM(N76:N105)</f>
        <v>6701</v>
      </c>
      <c r="O75" s="77">
        <f t="shared" ref="O75:O88" si="36">SUM(M75:N75)</f>
        <v>48390</v>
      </c>
      <c r="Q75" s="432" t="str">
        <f>IF(B39=B75,"","오류")</f>
        <v/>
      </c>
    </row>
    <row r="76" spans="1:29" ht="21.95" customHeight="1" x14ac:dyDescent="0.15">
      <c r="A76" s="64" t="s">
        <v>395</v>
      </c>
      <c r="B76" s="295">
        <f t="shared" ref="B76:B88" si="37">SUM(C76,F76,I76,L76,O76)</f>
        <v>9285</v>
      </c>
      <c r="C76" s="37">
        <v>1110</v>
      </c>
      <c r="D76" s="37">
        <v>2190</v>
      </c>
      <c r="E76" s="37">
        <v>2310</v>
      </c>
      <c r="F76" s="79">
        <f t="shared" si="33"/>
        <v>4500</v>
      </c>
      <c r="G76" s="37">
        <v>1492</v>
      </c>
      <c r="H76" s="37">
        <v>1706</v>
      </c>
      <c r="I76" s="79">
        <f t="shared" si="34"/>
        <v>3198</v>
      </c>
      <c r="J76" s="37">
        <v>0</v>
      </c>
      <c r="K76" s="37">
        <v>8</v>
      </c>
      <c r="L76" s="79">
        <f t="shared" si="35"/>
        <v>8</v>
      </c>
      <c r="M76" s="37">
        <v>469</v>
      </c>
      <c r="N76" s="37">
        <v>0</v>
      </c>
      <c r="O76" s="80">
        <f t="shared" si="36"/>
        <v>469</v>
      </c>
      <c r="Q76" s="432" t="str">
        <f t="shared" ref="Q76:Q104" si="38">IF(B40=B76,"","오류")</f>
        <v/>
      </c>
    </row>
    <row r="77" spans="1:29" ht="21.95" customHeight="1" x14ac:dyDescent="0.15">
      <c r="A77" s="64" t="s">
        <v>396</v>
      </c>
      <c r="B77" s="78">
        <f t="shared" si="37"/>
        <v>111586</v>
      </c>
      <c r="C77" s="38">
        <v>34242</v>
      </c>
      <c r="D77" s="38">
        <v>17392</v>
      </c>
      <c r="E77" s="38">
        <v>17404</v>
      </c>
      <c r="F77" s="79">
        <f t="shared" si="33"/>
        <v>34796</v>
      </c>
      <c r="G77" s="38">
        <v>17384</v>
      </c>
      <c r="H77" s="38">
        <v>17394</v>
      </c>
      <c r="I77" s="79">
        <f t="shared" si="34"/>
        <v>34778</v>
      </c>
      <c r="J77" s="38">
        <v>539</v>
      </c>
      <c r="K77" s="38">
        <v>0</v>
      </c>
      <c r="L77" s="79">
        <f t="shared" si="35"/>
        <v>539</v>
      </c>
      <c r="M77" s="38">
        <v>7164</v>
      </c>
      <c r="N77" s="38">
        <v>67</v>
      </c>
      <c r="O77" s="80">
        <f t="shared" si="36"/>
        <v>7231</v>
      </c>
      <c r="Q77" s="432" t="str">
        <f t="shared" si="38"/>
        <v/>
      </c>
    </row>
    <row r="78" spans="1:29" ht="21.95" customHeight="1" x14ac:dyDescent="0.15">
      <c r="A78" s="64" t="s">
        <v>408</v>
      </c>
      <c r="B78" s="78">
        <f t="shared" si="37"/>
        <v>56607</v>
      </c>
      <c r="C78" s="38">
        <v>17293</v>
      </c>
      <c r="D78" s="38">
        <v>16420</v>
      </c>
      <c r="E78" s="38">
        <v>0</v>
      </c>
      <c r="F78" s="79">
        <f t="shared" si="33"/>
        <v>16420</v>
      </c>
      <c r="G78" s="38">
        <v>17233</v>
      </c>
      <c r="H78" s="38">
        <v>0</v>
      </c>
      <c r="I78" s="79">
        <f t="shared" si="34"/>
        <v>17233</v>
      </c>
      <c r="J78" s="38">
        <v>608</v>
      </c>
      <c r="K78" s="38">
        <v>0</v>
      </c>
      <c r="L78" s="79">
        <f t="shared" si="35"/>
        <v>608</v>
      </c>
      <c r="M78" s="38">
        <v>4999</v>
      </c>
      <c r="N78" s="38">
        <v>54</v>
      </c>
      <c r="O78" s="80">
        <f t="shared" si="36"/>
        <v>5053</v>
      </c>
      <c r="Q78" s="432" t="str">
        <f t="shared" si="38"/>
        <v/>
      </c>
    </row>
    <row r="79" spans="1:29" ht="21.95" customHeight="1" x14ac:dyDescent="0.15">
      <c r="A79" s="64" t="s">
        <v>398</v>
      </c>
      <c r="B79" s="78">
        <f t="shared" si="37"/>
        <v>12388</v>
      </c>
      <c r="C79" s="38">
        <v>0</v>
      </c>
      <c r="D79" s="38">
        <v>3382</v>
      </c>
      <c r="E79" s="38">
        <v>3659</v>
      </c>
      <c r="F79" s="79">
        <f t="shared" si="33"/>
        <v>7041</v>
      </c>
      <c r="G79" s="38">
        <v>0</v>
      </c>
      <c r="H79" s="38">
        <v>1185</v>
      </c>
      <c r="I79" s="79">
        <f t="shared" si="34"/>
        <v>1185</v>
      </c>
      <c r="J79" s="38">
        <v>260</v>
      </c>
      <c r="K79" s="38">
        <v>2280</v>
      </c>
      <c r="L79" s="79">
        <f t="shared" si="35"/>
        <v>2540</v>
      </c>
      <c r="M79" s="38">
        <v>1296</v>
      </c>
      <c r="N79" s="38">
        <v>326</v>
      </c>
      <c r="O79" s="80">
        <f t="shared" si="36"/>
        <v>1622</v>
      </c>
      <c r="Q79" s="432" t="str">
        <f t="shared" si="38"/>
        <v/>
      </c>
    </row>
    <row r="80" spans="1:29" ht="21.95" customHeight="1" x14ac:dyDescent="0.15">
      <c r="A80" s="64" t="s">
        <v>399</v>
      </c>
      <c r="B80" s="78">
        <f t="shared" si="37"/>
        <v>44375</v>
      </c>
      <c r="C80" s="38">
        <v>11306</v>
      </c>
      <c r="D80" s="38">
        <v>7782</v>
      </c>
      <c r="E80" s="38">
        <v>9563</v>
      </c>
      <c r="F80" s="79">
        <f t="shared" si="33"/>
        <v>17345</v>
      </c>
      <c r="G80" s="38">
        <v>6480</v>
      </c>
      <c r="H80" s="38">
        <v>5577</v>
      </c>
      <c r="I80" s="79">
        <f t="shared" si="34"/>
        <v>12057</v>
      </c>
      <c r="J80" s="38">
        <v>76</v>
      </c>
      <c r="K80" s="38">
        <v>117</v>
      </c>
      <c r="L80" s="79">
        <f t="shared" si="35"/>
        <v>193</v>
      </c>
      <c r="M80" s="38">
        <v>3434</v>
      </c>
      <c r="N80" s="38">
        <v>40</v>
      </c>
      <c r="O80" s="80">
        <f t="shared" si="36"/>
        <v>3474</v>
      </c>
      <c r="Q80" s="432" t="str">
        <f t="shared" si="38"/>
        <v/>
      </c>
    </row>
    <row r="81" spans="1:17" ht="21.95" customHeight="1" x14ac:dyDescent="0.15">
      <c r="A81" s="64" t="s">
        <v>400</v>
      </c>
      <c r="B81" s="78">
        <f t="shared" si="37"/>
        <v>68042</v>
      </c>
      <c r="C81" s="38">
        <v>19653</v>
      </c>
      <c r="D81" s="38">
        <v>9430</v>
      </c>
      <c r="E81" s="38">
        <v>8910</v>
      </c>
      <c r="F81" s="79">
        <f t="shared" si="33"/>
        <v>18340</v>
      </c>
      <c r="G81" s="38">
        <v>12296</v>
      </c>
      <c r="H81" s="38">
        <v>10936</v>
      </c>
      <c r="I81" s="79">
        <f t="shared" si="34"/>
        <v>23232</v>
      </c>
      <c r="J81" s="38">
        <v>1713</v>
      </c>
      <c r="K81" s="38">
        <v>0</v>
      </c>
      <c r="L81" s="79">
        <f t="shared" si="35"/>
        <v>1713</v>
      </c>
      <c r="M81" s="38">
        <v>4844</v>
      </c>
      <c r="N81" s="38">
        <v>260</v>
      </c>
      <c r="O81" s="80">
        <f t="shared" si="36"/>
        <v>5104</v>
      </c>
      <c r="Q81" s="432" t="str">
        <f t="shared" si="38"/>
        <v/>
      </c>
    </row>
    <row r="82" spans="1:17" ht="21.95" customHeight="1" x14ac:dyDescent="0.15">
      <c r="A82" s="64" t="s">
        <v>401</v>
      </c>
      <c r="B82" s="78">
        <f t="shared" si="37"/>
        <v>164258</v>
      </c>
      <c r="C82" s="38">
        <v>51095</v>
      </c>
      <c r="D82" s="38">
        <v>24667</v>
      </c>
      <c r="E82" s="38">
        <v>20598</v>
      </c>
      <c r="F82" s="79">
        <f t="shared" si="33"/>
        <v>45265</v>
      </c>
      <c r="G82" s="38">
        <v>18500</v>
      </c>
      <c r="H82" s="38">
        <v>15449</v>
      </c>
      <c r="I82" s="79">
        <f t="shared" si="34"/>
        <v>33949</v>
      </c>
      <c r="J82" s="38">
        <v>12333</v>
      </c>
      <c r="K82" s="38">
        <v>10299</v>
      </c>
      <c r="L82" s="79">
        <f t="shared" si="35"/>
        <v>22632</v>
      </c>
      <c r="M82" s="38">
        <v>6167</v>
      </c>
      <c r="N82" s="38">
        <v>5150</v>
      </c>
      <c r="O82" s="80">
        <f t="shared" si="36"/>
        <v>11317</v>
      </c>
      <c r="Q82" s="432" t="str">
        <f t="shared" si="38"/>
        <v/>
      </c>
    </row>
    <row r="83" spans="1:17" ht="21.95" customHeight="1" x14ac:dyDescent="0.15">
      <c r="A83" s="64" t="s">
        <v>402</v>
      </c>
      <c r="B83" s="78">
        <f t="shared" si="37"/>
        <v>84180</v>
      </c>
      <c r="C83" s="38">
        <v>182</v>
      </c>
      <c r="D83" s="38">
        <v>12132</v>
      </c>
      <c r="E83" s="38">
        <v>11737</v>
      </c>
      <c r="F83" s="79">
        <f t="shared" si="33"/>
        <v>23869</v>
      </c>
      <c r="G83" s="38">
        <v>13962</v>
      </c>
      <c r="H83" s="38">
        <v>9464</v>
      </c>
      <c r="I83" s="79">
        <f t="shared" si="34"/>
        <v>23426</v>
      </c>
      <c r="J83" s="38">
        <v>18426</v>
      </c>
      <c r="K83" s="38">
        <v>12186</v>
      </c>
      <c r="L83" s="79">
        <f t="shared" si="35"/>
        <v>30612</v>
      </c>
      <c r="M83" s="38">
        <v>5547</v>
      </c>
      <c r="N83" s="38">
        <v>544</v>
      </c>
      <c r="O83" s="80">
        <f t="shared" si="36"/>
        <v>6091</v>
      </c>
      <c r="Q83" s="432" t="str">
        <f t="shared" si="38"/>
        <v/>
      </c>
    </row>
    <row r="84" spans="1:17" ht="21.95" customHeight="1" x14ac:dyDescent="0.15">
      <c r="A84" s="64" t="s">
        <v>403</v>
      </c>
      <c r="B84" s="295">
        <f t="shared" si="37"/>
        <v>23642</v>
      </c>
      <c r="C84" s="38">
        <v>3487</v>
      </c>
      <c r="D84" s="38">
        <v>55</v>
      </c>
      <c r="E84" s="38">
        <v>1168</v>
      </c>
      <c r="F84" s="79">
        <f t="shared" si="33"/>
        <v>1223</v>
      </c>
      <c r="G84" s="38">
        <v>47</v>
      </c>
      <c r="H84" s="38">
        <v>10642</v>
      </c>
      <c r="I84" s="79">
        <f t="shared" si="34"/>
        <v>10689</v>
      </c>
      <c r="J84" s="38">
        <v>428</v>
      </c>
      <c r="K84" s="38">
        <v>4745</v>
      </c>
      <c r="L84" s="79">
        <f t="shared" si="35"/>
        <v>5173</v>
      </c>
      <c r="M84" s="38">
        <v>3049</v>
      </c>
      <c r="N84" s="38">
        <v>21</v>
      </c>
      <c r="O84" s="80">
        <f t="shared" si="36"/>
        <v>3070</v>
      </c>
      <c r="Q84" s="432" t="str">
        <f t="shared" si="38"/>
        <v/>
      </c>
    </row>
    <row r="85" spans="1:17" ht="21.95" customHeight="1" x14ac:dyDescent="0.15">
      <c r="A85" s="64" t="s">
        <v>404</v>
      </c>
      <c r="B85" s="78">
        <f t="shared" si="37"/>
        <v>34043</v>
      </c>
      <c r="C85" s="38">
        <v>7255</v>
      </c>
      <c r="D85" s="38">
        <v>3699</v>
      </c>
      <c r="E85" s="38">
        <v>3575</v>
      </c>
      <c r="F85" s="79">
        <f t="shared" si="33"/>
        <v>7274</v>
      </c>
      <c r="G85" s="38">
        <v>5086</v>
      </c>
      <c r="H85" s="38">
        <v>4919</v>
      </c>
      <c r="I85" s="79">
        <f t="shared" si="34"/>
        <v>10005</v>
      </c>
      <c r="J85" s="38">
        <v>3530</v>
      </c>
      <c r="K85" s="38">
        <v>3435</v>
      </c>
      <c r="L85" s="79">
        <f t="shared" si="35"/>
        <v>6965</v>
      </c>
      <c r="M85" s="38">
        <v>2436</v>
      </c>
      <c r="N85" s="38">
        <v>108</v>
      </c>
      <c r="O85" s="80">
        <f t="shared" si="36"/>
        <v>2544</v>
      </c>
      <c r="Q85" s="432" t="str">
        <f t="shared" si="38"/>
        <v/>
      </c>
    </row>
    <row r="86" spans="1:17" ht="21.95" customHeight="1" x14ac:dyDescent="0.15">
      <c r="A86" s="64" t="s">
        <v>405</v>
      </c>
      <c r="B86" s="78">
        <f t="shared" si="37"/>
        <v>21536</v>
      </c>
      <c r="C86" s="38">
        <v>0</v>
      </c>
      <c r="D86" s="38">
        <v>3233</v>
      </c>
      <c r="E86" s="38">
        <v>3551</v>
      </c>
      <c r="F86" s="79">
        <f t="shared" si="33"/>
        <v>6784</v>
      </c>
      <c r="G86" s="38">
        <v>5790</v>
      </c>
      <c r="H86" s="38">
        <v>6413</v>
      </c>
      <c r="I86" s="79">
        <f t="shared" si="34"/>
        <v>12203</v>
      </c>
      <c r="J86" s="38">
        <v>0</v>
      </c>
      <c r="K86" s="38">
        <v>134</v>
      </c>
      <c r="L86" s="79">
        <f t="shared" si="35"/>
        <v>134</v>
      </c>
      <c r="M86" s="38">
        <v>2284</v>
      </c>
      <c r="N86" s="38">
        <v>131</v>
      </c>
      <c r="O86" s="80">
        <f t="shared" si="36"/>
        <v>2415</v>
      </c>
      <c r="Q86" s="432" t="str">
        <f t="shared" si="38"/>
        <v/>
      </c>
    </row>
    <row r="87" spans="1:17" ht="21.95" customHeight="1" x14ac:dyDescent="0.15">
      <c r="A87" s="64"/>
      <c r="B87" s="78">
        <f t="shared" si="37"/>
        <v>0</v>
      </c>
      <c r="C87" s="38"/>
      <c r="D87" s="38"/>
      <c r="E87" s="38"/>
      <c r="F87" s="79">
        <f t="shared" si="33"/>
        <v>0</v>
      </c>
      <c r="G87" s="38"/>
      <c r="H87" s="38"/>
      <c r="I87" s="79">
        <f t="shared" si="34"/>
        <v>0</v>
      </c>
      <c r="J87" s="38"/>
      <c r="K87" s="38"/>
      <c r="L87" s="79">
        <f t="shared" si="35"/>
        <v>0</v>
      </c>
      <c r="M87" s="38"/>
      <c r="N87" s="38"/>
      <c r="O87" s="80">
        <f t="shared" si="36"/>
        <v>0</v>
      </c>
      <c r="Q87" s="432" t="str">
        <f t="shared" si="38"/>
        <v/>
      </c>
    </row>
    <row r="88" spans="1:17" ht="21.95" customHeight="1" x14ac:dyDescent="0.15">
      <c r="A88" s="64"/>
      <c r="B88" s="78">
        <f t="shared" si="37"/>
        <v>0</v>
      </c>
      <c r="C88" s="38"/>
      <c r="D88" s="38"/>
      <c r="E88" s="38"/>
      <c r="F88" s="79">
        <f t="shared" si="33"/>
        <v>0</v>
      </c>
      <c r="G88" s="38"/>
      <c r="H88" s="38"/>
      <c r="I88" s="79">
        <f t="shared" si="34"/>
        <v>0</v>
      </c>
      <c r="J88" s="38"/>
      <c r="K88" s="38"/>
      <c r="L88" s="79">
        <f t="shared" si="35"/>
        <v>0</v>
      </c>
      <c r="M88" s="38"/>
      <c r="N88" s="38"/>
      <c r="O88" s="80">
        <f t="shared" si="36"/>
        <v>0</v>
      </c>
      <c r="Q88" s="432" t="str">
        <f t="shared" si="38"/>
        <v/>
      </c>
    </row>
    <row r="89" spans="1:17" ht="21.95" customHeight="1" x14ac:dyDescent="0.15">
      <c r="A89" s="64"/>
      <c r="B89" s="78">
        <f t="shared" ref="B89:B104" si="39">SUM(C89,F89,I89,L89,O89)</f>
        <v>0</v>
      </c>
      <c r="C89" s="38"/>
      <c r="D89" s="38"/>
      <c r="E89" s="38"/>
      <c r="F89" s="79">
        <f t="shared" ref="F89:F104" si="40">SUM(D89:E89)</f>
        <v>0</v>
      </c>
      <c r="G89" s="38"/>
      <c r="H89" s="38"/>
      <c r="I89" s="79">
        <f t="shared" ref="I89:I104" si="41">SUM(G89:H89)</f>
        <v>0</v>
      </c>
      <c r="J89" s="38"/>
      <c r="K89" s="38"/>
      <c r="L89" s="79">
        <f t="shared" ref="L89:L104" si="42">SUM(J89:K89)</f>
        <v>0</v>
      </c>
      <c r="M89" s="38"/>
      <c r="N89" s="38"/>
      <c r="O89" s="80">
        <f t="shared" ref="O89:O104" si="43">SUM(M89:N89)</f>
        <v>0</v>
      </c>
      <c r="Q89" s="432" t="str">
        <f t="shared" si="38"/>
        <v/>
      </c>
    </row>
    <row r="90" spans="1:17" ht="21.95" customHeight="1" x14ac:dyDescent="0.15">
      <c r="A90" s="64"/>
      <c r="B90" s="78">
        <f t="shared" si="39"/>
        <v>0</v>
      </c>
      <c r="C90" s="38"/>
      <c r="D90" s="38"/>
      <c r="E90" s="38"/>
      <c r="F90" s="79">
        <f t="shared" si="40"/>
        <v>0</v>
      </c>
      <c r="G90" s="38"/>
      <c r="H90" s="38"/>
      <c r="I90" s="79">
        <f t="shared" si="41"/>
        <v>0</v>
      </c>
      <c r="J90" s="38"/>
      <c r="K90" s="38"/>
      <c r="L90" s="79">
        <f t="shared" si="42"/>
        <v>0</v>
      </c>
      <c r="M90" s="38"/>
      <c r="N90" s="38"/>
      <c r="O90" s="80">
        <f t="shared" si="43"/>
        <v>0</v>
      </c>
      <c r="Q90" s="432" t="str">
        <f t="shared" si="38"/>
        <v/>
      </c>
    </row>
    <row r="91" spans="1:17" ht="21.95" customHeight="1" x14ac:dyDescent="0.15">
      <c r="A91" s="64"/>
      <c r="B91" s="78">
        <f t="shared" si="39"/>
        <v>0</v>
      </c>
      <c r="C91" s="38"/>
      <c r="D91" s="38"/>
      <c r="E91" s="38"/>
      <c r="F91" s="79">
        <f t="shared" si="40"/>
        <v>0</v>
      </c>
      <c r="G91" s="38"/>
      <c r="H91" s="38"/>
      <c r="I91" s="79">
        <f t="shared" si="41"/>
        <v>0</v>
      </c>
      <c r="J91" s="38"/>
      <c r="K91" s="38"/>
      <c r="L91" s="79">
        <f t="shared" si="42"/>
        <v>0</v>
      </c>
      <c r="M91" s="38"/>
      <c r="N91" s="38"/>
      <c r="O91" s="80">
        <f t="shared" si="43"/>
        <v>0</v>
      </c>
      <c r="Q91" s="432" t="str">
        <f t="shared" si="38"/>
        <v/>
      </c>
    </row>
    <row r="92" spans="1:17" ht="21.95" customHeight="1" x14ac:dyDescent="0.15">
      <c r="A92" s="64"/>
      <c r="B92" s="78">
        <f t="shared" si="39"/>
        <v>0</v>
      </c>
      <c r="C92" s="38"/>
      <c r="D92" s="38"/>
      <c r="E92" s="38"/>
      <c r="F92" s="79">
        <f t="shared" si="40"/>
        <v>0</v>
      </c>
      <c r="G92" s="38"/>
      <c r="H92" s="38"/>
      <c r="I92" s="79">
        <f t="shared" si="41"/>
        <v>0</v>
      </c>
      <c r="J92" s="38"/>
      <c r="K92" s="38"/>
      <c r="L92" s="79">
        <f t="shared" si="42"/>
        <v>0</v>
      </c>
      <c r="M92" s="38"/>
      <c r="N92" s="38"/>
      <c r="O92" s="80">
        <f t="shared" si="43"/>
        <v>0</v>
      </c>
      <c r="Q92" s="432" t="str">
        <f t="shared" si="38"/>
        <v/>
      </c>
    </row>
    <row r="93" spans="1:17" ht="21.95" customHeight="1" x14ac:dyDescent="0.15">
      <c r="A93" s="64"/>
      <c r="B93" s="78">
        <f t="shared" si="39"/>
        <v>0</v>
      </c>
      <c r="C93" s="38"/>
      <c r="D93" s="38"/>
      <c r="E93" s="38"/>
      <c r="F93" s="79">
        <f t="shared" si="40"/>
        <v>0</v>
      </c>
      <c r="G93" s="38"/>
      <c r="H93" s="38"/>
      <c r="I93" s="79">
        <f t="shared" si="41"/>
        <v>0</v>
      </c>
      <c r="J93" s="38"/>
      <c r="K93" s="38"/>
      <c r="L93" s="79">
        <f t="shared" si="42"/>
        <v>0</v>
      </c>
      <c r="M93" s="38"/>
      <c r="N93" s="38"/>
      <c r="O93" s="80">
        <f t="shared" si="43"/>
        <v>0</v>
      </c>
      <c r="Q93" s="432" t="str">
        <f t="shared" si="38"/>
        <v/>
      </c>
    </row>
    <row r="94" spans="1:17" ht="21.95" customHeight="1" x14ac:dyDescent="0.15">
      <c r="A94" s="64"/>
      <c r="B94" s="78">
        <f t="shared" si="39"/>
        <v>0</v>
      </c>
      <c r="C94" s="38"/>
      <c r="D94" s="38"/>
      <c r="E94" s="38"/>
      <c r="F94" s="79">
        <f t="shared" si="40"/>
        <v>0</v>
      </c>
      <c r="G94" s="38"/>
      <c r="H94" s="38"/>
      <c r="I94" s="79">
        <f t="shared" si="41"/>
        <v>0</v>
      </c>
      <c r="J94" s="38"/>
      <c r="K94" s="38"/>
      <c r="L94" s="79">
        <f t="shared" si="42"/>
        <v>0</v>
      </c>
      <c r="M94" s="38"/>
      <c r="N94" s="38"/>
      <c r="O94" s="80">
        <f t="shared" si="43"/>
        <v>0</v>
      </c>
      <c r="Q94" s="432" t="str">
        <f t="shared" si="38"/>
        <v/>
      </c>
    </row>
    <row r="95" spans="1:17" ht="21.95" customHeight="1" x14ac:dyDescent="0.15">
      <c r="A95" s="64"/>
      <c r="B95" s="78">
        <f t="shared" si="39"/>
        <v>0</v>
      </c>
      <c r="C95" s="38"/>
      <c r="D95" s="38"/>
      <c r="E95" s="38"/>
      <c r="F95" s="79">
        <f t="shared" si="40"/>
        <v>0</v>
      </c>
      <c r="G95" s="38"/>
      <c r="H95" s="38"/>
      <c r="I95" s="79">
        <f t="shared" si="41"/>
        <v>0</v>
      </c>
      <c r="J95" s="38"/>
      <c r="K95" s="38"/>
      <c r="L95" s="79">
        <f t="shared" si="42"/>
        <v>0</v>
      </c>
      <c r="M95" s="38"/>
      <c r="N95" s="38"/>
      <c r="O95" s="80">
        <f t="shared" si="43"/>
        <v>0</v>
      </c>
      <c r="Q95" s="432" t="str">
        <f t="shared" si="38"/>
        <v/>
      </c>
    </row>
    <row r="96" spans="1:17" ht="21.95" customHeight="1" x14ac:dyDescent="0.15">
      <c r="A96" s="64"/>
      <c r="B96" s="78">
        <f t="shared" si="39"/>
        <v>0</v>
      </c>
      <c r="C96" s="38"/>
      <c r="D96" s="38"/>
      <c r="E96" s="38"/>
      <c r="F96" s="79">
        <f t="shared" si="40"/>
        <v>0</v>
      </c>
      <c r="G96" s="38"/>
      <c r="H96" s="38"/>
      <c r="I96" s="79">
        <f t="shared" si="41"/>
        <v>0</v>
      </c>
      <c r="J96" s="38"/>
      <c r="K96" s="38"/>
      <c r="L96" s="79">
        <f t="shared" si="42"/>
        <v>0</v>
      </c>
      <c r="M96" s="38"/>
      <c r="N96" s="38"/>
      <c r="O96" s="80">
        <f t="shared" si="43"/>
        <v>0</v>
      </c>
      <c r="Q96" s="432" t="str">
        <f t="shared" si="38"/>
        <v/>
      </c>
    </row>
    <row r="97" spans="1:17" ht="21.95" customHeight="1" x14ac:dyDescent="0.15">
      <c r="A97" s="64"/>
      <c r="B97" s="78">
        <f t="shared" si="39"/>
        <v>0</v>
      </c>
      <c r="C97" s="38"/>
      <c r="D97" s="38"/>
      <c r="E97" s="38"/>
      <c r="F97" s="79">
        <f t="shared" si="40"/>
        <v>0</v>
      </c>
      <c r="G97" s="38"/>
      <c r="H97" s="38"/>
      <c r="I97" s="79">
        <f t="shared" si="41"/>
        <v>0</v>
      </c>
      <c r="J97" s="38"/>
      <c r="K97" s="38"/>
      <c r="L97" s="79">
        <f t="shared" si="42"/>
        <v>0</v>
      </c>
      <c r="M97" s="38"/>
      <c r="N97" s="38"/>
      <c r="O97" s="80">
        <f t="shared" si="43"/>
        <v>0</v>
      </c>
      <c r="Q97" s="432" t="str">
        <f t="shared" si="38"/>
        <v/>
      </c>
    </row>
    <row r="98" spans="1:17" ht="21.95" customHeight="1" x14ac:dyDescent="0.15">
      <c r="A98" s="64"/>
      <c r="B98" s="78">
        <f t="shared" si="39"/>
        <v>0</v>
      </c>
      <c r="C98" s="38"/>
      <c r="D98" s="38"/>
      <c r="E98" s="38"/>
      <c r="F98" s="79">
        <f t="shared" si="40"/>
        <v>0</v>
      </c>
      <c r="G98" s="38"/>
      <c r="H98" s="38"/>
      <c r="I98" s="79">
        <f t="shared" si="41"/>
        <v>0</v>
      </c>
      <c r="J98" s="38"/>
      <c r="K98" s="38"/>
      <c r="L98" s="79">
        <f t="shared" si="42"/>
        <v>0</v>
      </c>
      <c r="M98" s="38"/>
      <c r="N98" s="38"/>
      <c r="O98" s="80">
        <f t="shared" si="43"/>
        <v>0</v>
      </c>
      <c r="Q98" s="432" t="str">
        <f t="shared" si="38"/>
        <v/>
      </c>
    </row>
    <row r="99" spans="1:17" ht="21.95" customHeight="1" x14ac:dyDescent="0.15">
      <c r="A99" s="64"/>
      <c r="B99" s="78">
        <f t="shared" si="39"/>
        <v>0</v>
      </c>
      <c r="C99" s="38"/>
      <c r="D99" s="38"/>
      <c r="E99" s="38"/>
      <c r="F99" s="79">
        <f t="shared" si="40"/>
        <v>0</v>
      </c>
      <c r="G99" s="38"/>
      <c r="H99" s="38"/>
      <c r="I99" s="79">
        <f t="shared" si="41"/>
        <v>0</v>
      </c>
      <c r="J99" s="38"/>
      <c r="K99" s="38"/>
      <c r="L99" s="79">
        <f t="shared" si="42"/>
        <v>0</v>
      </c>
      <c r="M99" s="38"/>
      <c r="N99" s="38"/>
      <c r="O99" s="80">
        <f t="shared" si="43"/>
        <v>0</v>
      </c>
      <c r="Q99" s="432" t="str">
        <f t="shared" si="38"/>
        <v/>
      </c>
    </row>
    <row r="100" spans="1:17" ht="21.95" customHeight="1" x14ac:dyDescent="0.15">
      <c r="A100" s="64"/>
      <c r="B100" s="78">
        <f t="shared" si="39"/>
        <v>0</v>
      </c>
      <c r="C100" s="38"/>
      <c r="D100" s="38"/>
      <c r="E100" s="38"/>
      <c r="F100" s="79">
        <f t="shared" si="40"/>
        <v>0</v>
      </c>
      <c r="G100" s="38"/>
      <c r="H100" s="38"/>
      <c r="I100" s="79">
        <f t="shared" si="41"/>
        <v>0</v>
      </c>
      <c r="J100" s="38"/>
      <c r="K100" s="38"/>
      <c r="L100" s="79">
        <f t="shared" si="42"/>
        <v>0</v>
      </c>
      <c r="M100" s="38"/>
      <c r="N100" s="38"/>
      <c r="O100" s="80">
        <f t="shared" si="43"/>
        <v>0</v>
      </c>
      <c r="Q100" s="432" t="str">
        <f t="shared" si="38"/>
        <v/>
      </c>
    </row>
    <row r="101" spans="1:17" ht="21.95" customHeight="1" x14ac:dyDescent="0.15">
      <c r="A101" s="64"/>
      <c r="B101" s="78">
        <f t="shared" si="39"/>
        <v>0</v>
      </c>
      <c r="C101" s="38"/>
      <c r="D101" s="38"/>
      <c r="E101" s="38"/>
      <c r="F101" s="79">
        <f t="shared" si="40"/>
        <v>0</v>
      </c>
      <c r="G101" s="38"/>
      <c r="H101" s="38"/>
      <c r="I101" s="79">
        <f t="shared" si="41"/>
        <v>0</v>
      </c>
      <c r="J101" s="38"/>
      <c r="K101" s="38"/>
      <c r="L101" s="79">
        <f t="shared" si="42"/>
        <v>0</v>
      </c>
      <c r="M101" s="38"/>
      <c r="N101" s="38"/>
      <c r="O101" s="80">
        <f t="shared" si="43"/>
        <v>0</v>
      </c>
      <c r="Q101" s="432" t="str">
        <f t="shared" si="38"/>
        <v/>
      </c>
    </row>
    <row r="102" spans="1:17" ht="21.95" customHeight="1" x14ac:dyDescent="0.15">
      <c r="A102" s="64"/>
      <c r="B102" s="78">
        <f t="shared" si="39"/>
        <v>0</v>
      </c>
      <c r="C102" s="38"/>
      <c r="D102" s="38"/>
      <c r="E102" s="38"/>
      <c r="F102" s="79">
        <f t="shared" si="40"/>
        <v>0</v>
      </c>
      <c r="G102" s="38"/>
      <c r="H102" s="38"/>
      <c r="I102" s="79">
        <f t="shared" si="41"/>
        <v>0</v>
      </c>
      <c r="J102" s="38"/>
      <c r="K102" s="38"/>
      <c r="L102" s="79">
        <f t="shared" si="42"/>
        <v>0</v>
      </c>
      <c r="M102" s="38"/>
      <c r="N102" s="38"/>
      <c r="O102" s="80">
        <f t="shared" si="43"/>
        <v>0</v>
      </c>
      <c r="Q102" s="432" t="str">
        <f t="shared" si="38"/>
        <v/>
      </c>
    </row>
    <row r="103" spans="1:17" ht="21.95" customHeight="1" x14ac:dyDescent="0.15">
      <c r="A103" s="64"/>
      <c r="B103" s="78">
        <f t="shared" si="39"/>
        <v>0</v>
      </c>
      <c r="C103" s="38"/>
      <c r="D103" s="38"/>
      <c r="E103" s="38"/>
      <c r="F103" s="79">
        <f t="shared" si="40"/>
        <v>0</v>
      </c>
      <c r="G103" s="38"/>
      <c r="H103" s="38"/>
      <c r="I103" s="79">
        <f t="shared" si="41"/>
        <v>0</v>
      </c>
      <c r="J103" s="38"/>
      <c r="K103" s="38"/>
      <c r="L103" s="79">
        <f t="shared" si="42"/>
        <v>0</v>
      </c>
      <c r="M103" s="38"/>
      <c r="N103" s="38"/>
      <c r="O103" s="80">
        <f t="shared" si="43"/>
        <v>0</v>
      </c>
      <c r="Q103" s="432" t="str">
        <f t="shared" si="38"/>
        <v/>
      </c>
    </row>
    <row r="104" spans="1:17" ht="21.95" customHeight="1" x14ac:dyDescent="0.15">
      <c r="A104" s="64"/>
      <c r="B104" s="78">
        <f t="shared" si="39"/>
        <v>0</v>
      </c>
      <c r="C104" s="38"/>
      <c r="D104" s="38"/>
      <c r="E104" s="38"/>
      <c r="F104" s="79">
        <f t="shared" si="40"/>
        <v>0</v>
      </c>
      <c r="G104" s="38"/>
      <c r="H104" s="38"/>
      <c r="I104" s="79">
        <f t="shared" si="41"/>
        <v>0</v>
      </c>
      <c r="J104" s="38"/>
      <c r="K104" s="38"/>
      <c r="L104" s="79">
        <f t="shared" si="42"/>
        <v>0</v>
      </c>
      <c r="M104" s="38"/>
      <c r="N104" s="38"/>
      <c r="O104" s="80">
        <f t="shared" si="43"/>
        <v>0</v>
      </c>
      <c r="Q104" s="432" t="str">
        <f t="shared" si="38"/>
        <v/>
      </c>
    </row>
    <row r="105" spans="1:17" ht="21.95" customHeight="1" thickBot="1" x14ac:dyDescent="0.2">
      <c r="A105" s="66"/>
      <c r="B105" s="81">
        <f t="shared" ref="B105" si="44">SUM(C105,F105,I105,L105,O105)</f>
        <v>0</v>
      </c>
      <c r="C105" s="39"/>
      <c r="D105" s="39"/>
      <c r="E105" s="39"/>
      <c r="F105" s="436">
        <f t="shared" ref="F105" si="45">SUM(D105:E105)</f>
        <v>0</v>
      </c>
      <c r="G105" s="39"/>
      <c r="H105" s="39"/>
      <c r="I105" s="436">
        <f t="shared" ref="I105" si="46">SUM(G105:H105)</f>
        <v>0</v>
      </c>
      <c r="J105" s="39"/>
      <c r="K105" s="39"/>
      <c r="L105" s="436">
        <f t="shared" ref="L105" si="47">SUM(J105:K105)</f>
        <v>0</v>
      </c>
      <c r="M105" s="39"/>
      <c r="N105" s="39"/>
      <c r="O105" s="437">
        <f t="shared" ref="O105" si="48">SUM(M105:N105)</f>
        <v>0</v>
      </c>
      <c r="Q105" s="432" t="str">
        <f>IF(B69=B105,"","오류")</f>
        <v/>
      </c>
    </row>
    <row r="107" spans="1:17" x14ac:dyDescent="0.15">
      <c r="C107" s="14"/>
      <c r="D107" s="14"/>
      <c r="E107" s="14"/>
      <c r="F107" s="14"/>
      <c r="G107" s="14"/>
      <c r="H107" s="14"/>
    </row>
    <row r="109" spans="1:17" x14ac:dyDescent="0.15"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</row>
  </sheetData>
  <sheetProtection algorithmName="SHA-512" hashValue="J7Owz8If7jZXxcWs9sXDS65yFhf0TeHGbLc+3v3356k3dzW3aj5+bFi9B51m/OxkGuyRxSEFPxHMC5f67+LUIA==" saltValue="S7Pm7JU4tEZhQiaRTjWY2A==" spinCount="100000" sheet="1" objects="1" scenarios="1" selectLockedCells="1"/>
  <mergeCells count="17">
    <mergeCell ref="A1:O1"/>
    <mergeCell ref="A36:N36"/>
    <mergeCell ref="A37:D37"/>
    <mergeCell ref="L37:N37"/>
    <mergeCell ref="A2:C2"/>
    <mergeCell ref="A3:D3"/>
    <mergeCell ref="L3:N3"/>
    <mergeCell ref="A72:D72"/>
    <mergeCell ref="K72:L72"/>
    <mergeCell ref="N72:O72"/>
    <mergeCell ref="A73:A74"/>
    <mergeCell ref="B73:B74"/>
    <mergeCell ref="C73:C74"/>
    <mergeCell ref="D73:F73"/>
    <mergeCell ref="G73:I73"/>
    <mergeCell ref="J73:L73"/>
    <mergeCell ref="M73:O73"/>
  </mergeCells>
  <phoneticPr fontId="3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horizontalDpi="300" verticalDpi="300" r:id="rId1"/>
  <headerFooter alignWithMargins="0">
    <oddHeader>&amp;R&amp;F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A1:IW111"/>
  <sheetViews>
    <sheetView showGridLines="0" zoomScale="85" zoomScaleNormal="85" zoomScaleSheetLayoutView="70" workbookViewId="0">
      <selection activeCell="G31" sqref="G31"/>
    </sheetView>
  </sheetViews>
  <sheetFormatPr defaultColWidth="8.33203125" defaultRowHeight="14.25" x14ac:dyDescent="0.15"/>
  <cols>
    <col min="1" max="1" width="8.21875" style="1" customWidth="1"/>
    <col min="2" max="2" width="11.109375" style="1" bestFit="1" customWidth="1"/>
    <col min="3" max="3" width="12.44140625" style="1" customWidth="1"/>
    <col min="4" max="4" width="11.77734375" style="1" bestFit="1" customWidth="1"/>
    <col min="5" max="6" width="11.109375" style="1" bestFit="1" customWidth="1"/>
    <col min="7" max="10" width="10.21875" style="1" bestFit="1" customWidth="1"/>
    <col min="11" max="11" width="11.109375" style="1" bestFit="1" customWidth="1"/>
    <col min="12" max="12" width="10.21875" style="1" bestFit="1" customWidth="1"/>
    <col min="13" max="13" width="11.109375" style="1" bestFit="1" customWidth="1"/>
    <col min="14" max="14" width="13.77734375" style="1" bestFit="1" customWidth="1"/>
    <col min="15" max="15" width="10.33203125" style="1" bestFit="1" customWidth="1"/>
    <col min="16" max="16" width="13.44140625" style="1" customWidth="1"/>
    <col min="17" max="17" width="5.33203125" style="1" customWidth="1"/>
    <col min="18" max="18" width="11.44140625" style="1" bestFit="1" customWidth="1"/>
    <col min="19" max="19" width="10.44140625" style="1" bestFit="1" customWidth="1"/>
    <col min="20" max="20" width="8.44140625" style="1" bestFit="1" customWidth="1"/>
    <col min="21" max="23" width="7.5546875" style="1" bestFit="1" customWidth="1"/>
    <col min="24" max="31" width="8.44140625" style="1" bestFit="1" customWidth="1"/>
    <col min="32" max="257" width="8.33203125" style="1"/>
  </cols>
  <sheetData>
    <row r="1" spans="1:31" ht="35.25" customHeight="1" x14ac:dyDescent="0.15">
      <c r="A1" s="548" t="s">
        <v>306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324"/>
    </row>
    <row r="2" spans="1:31" ht="21.75" customHeight="1" x14ac:dyDescent="0.15">
      <c r="A2" s="549" t="s">
        <v>81</v>
      </c>
      <c r="B2" s="549"/>
      <c r="C2" s="549"/>
      <c r="D2" s="3"/>
    </row>
    <row r="3" spans="1:31" ht="21.75" customHeight="1" thickBot="1" x14ac:dyDescent="0.2">
      <c r="A3" s="541" t="s">
        <v>15</v>
      </c>
      <c r="B3" s="541"/>
      <c r="C3" s="541"/>
      <c r="D3" s="541"/>
      <c r="E3" s="541"/>
      <c r="M3" s="542" t="s">
        <v>147</v>
      </c>
      <c r="N3" s="542"/>
      <c r="O3" s="542"/>
      <c r="R3" s="432" t="s">
        <v>354</v>
      </c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</row>
    <row r="4" spans="1:31" ht="25.5" customHeight="1" thickBot="1" x14ac:dyDescent="0.2">
      <c r="A4" s="57" t="s">
        <v>224</v>
      </c>
      <c r="B4" s="58" t="s">
        <v>242</v>
      </c>
      <c r="C4" s="82" t="s">
        <v>87</v>
      </c>
      <c r="D4" s="83" t="s">
        <v>139</v>
      </c>
      <c r="E4" s="84" t="s">
        <v>58</v>
      </c>
      <c r="F4" s="84" t="s">
        <v>61</v>
      </c>
      <c r="G4" s="84" t="s">
        <v>62</v>
      </c>
      <c r="H4" s="84" t="s">
        <v>63</v>
      </c>
      <c r="I4" s="236" t="s">
        <v>324</v>
      </c>
      <c r="J4" s="236" t="s">
        <v>325</v>
      </c>
      <c r="K4" s="84" t="s">
        <v>190</v>
      </c>
      <c r="L4" s="84" t="s">
        <v>12</v>
      </c>
      <c r="M4" s="84" t="s">
        <v>16</v>
      </c>
      <c r="N4" s="84" t="s">
        <v>23</v>
      </c>
      <c r="O4" s="85" t="s">
        <v>60</v>
      </c>
      <c r="P4" s="86" t="s">
        <v>138</v>
      </c>
      <c r="R4" s="439" t="s">
        <v>87</v>
      </c>
      <c r="S4" s="440" t="s">
        <v>139</v>
      </c>
      <c r="T4" s="441" t="s">
        <v>58</v>
      </c>
      <c r="U4" s="441" t="s">
        <v>61</v>
      </c>
      <c r="V4" s="441" t="s">
        <v>62</v>
      </c>
      <c r="W4" s="441" t="s">
        <v>63</v>
      </c>
      <c r="X4" s="441" t="s">
        <v>324</v>
      </c>
      <c r="Y4" s="441" t="s">
        <v>325</v>
      </c>
      <c r="Z4" s="441" t="s">
        <v>190</v>
      </c>
      <c r="AA4" s="441" t="s">
        <v>12</v>
      </c>
      <c r="AB4" s="441" t="s">
        <v>16</v>
      </c>
      <c r="AC4" s="441" t="s">
        <v>23</v>
      </c>
      <c r="AD4" s="441" t="s">
        <v>60</v>
      </c>
      <c r="AE4" s="441" t="s">
        <v>138</v>
      </c>
    </row>
    <row r="5" spans="1:31" ht="21.75" customHeight="1" thickTop="1" x14ac:dyDescent="0.15">
      <c r="A5" s="61" t="s">
        <v>243</v>
      </c>
      <c r="B5" s="373">
        <f t="shared" ref="B5:B19" si="0">SUM(C5:P5)</f>
        <v>522</v>
      </c>
      <c r="C5" s="377">
        <f t="shared" ref="C5:I5" si="1">SUM(C6:C35)</f>
        <v>456</v>
      </c>
      <c r="D5" s="377">
        <f t="shared" si="1"/>
        <v>1</v>
      </c>
      <c r="E5" s="377">
        <f t="shared" si="1"/>
        <v>0</v>
      </c>
      <c r="F5" s="377">
        <f t="shared" si="1"/>
        <v>1</v>
      </c>
      <c r="G5" s="377">
        <f t="shared" si="1"/>
        <v>0</v>
      </c>
      <c r="H5" s="377">
        <f t="shared" si="1"/>
        <v>1</v>
      </c>
      <c r="I5" s="377">
        <f t="shared" si="1"/>
        <v>1</v>
      </c>
      <c r="J5" s="377">
        <f t="shared" ref="J5:P5" si="2">SUM(J6:J35)</f>
        <v>5</v>
      </c>
      <c r="K5" s="377">
        <f t="shared" si="2"/>
        <v>5</v>
      </c>
      <c r="L5" s="377">
        <f t="shared" si="2"/>
        <v>15</v>
      </c>
      <c r="M5" s="377">
        <f t="shared" si="2"/>
        <v>8</v>
      </c>
      <c r="N5" s="377">
        <f t="shared" si="2"/>
        <v>22</v>
      </c>
      <c r="O5" s="377">
        <f t="shared" si="2"/>
        <v>7</v>
      </c>
      <c r="P5" s="378">
        <f t="shared" si="2"/>
        <v>0</v>
      </c>
      <c r="R5" s="432" t="str">
        <f t="shared" ref="R5:R35" si="3">IF((C5*1)&lt;=C39,"","오류")</f>
        <v/>
      </c>
      <c r="S5" s="432" t="str">
        <f t="shared" ref="S5:S35" si="4">IF((D5*500)&lt;=D39,"","오류")</f>
        <v/>
      </c>
      <c r="T5" s="432" t="str">
        <f t="shared" ref="T5:T35" si="5">IF((E5*1000)&lt;=E39,"","오류")</f>
        <v/>
      </c>
      <c r="U5" s="432" t="str">
        <f t="shared" ref="U5:U35" si="6">IF((F5*2000)&lt;=F39,"","오류")</f>
        <v/>
      </c>
      <c r="V5" s="432" t="str">
        <f t="shared" ref="V5:V35" si="7">IF((G5*3000)&lt;=G39,"","오류")</f>
        <v/>
      </c>
      <c r="W5" s="432" t="str">
        <f t="shared" ref="W5:W35" si="8">IF((H5*5000)&lt;=H39,"","오류")</f>
        <v/>
      </c>
      <c r="X5" s="432" t="str">
        <f t="shared" ref="X5:X35" si="9">IF((I5*10000)&lt;=I39,"","오류")</f>
        <v/>
      </c>
      <c r="Y5" s="432" t="str">
        <f t="shared" ref="Y5:Y35" si="10">IF((J5*15000)&lt;=J39,"","오류")</f>
        <v/>
      </c>
      <c r="Z5" s="432" t="str">
        <f t="shared" ref="Z5:Z35" si="11">IF((K5*20000)&lt;=K39,"","오류")</f>
        <v/>
      </c>
      <c r="AA5" s="432" t="str">
        <f t="shared" ref="AA5:AA35" si="12">IF((L5*30000)&lt;=L39,"","오류")</f>
        <v/>
      </c>
      <c r="AB5" s="432" t="str">
        <f t="shared" ref="AB5:AB35" si="13">IF((M5*40000)&lt;=M39,"","오류")</f>
        <v/>
      </c>
      <c r="AC5" s="432" t="str">
        <f t="shared" ref="AC5:AC35" si="14">IF((N5*50000)&lt;=N39,"","오류")</f>
        <v/>
      </c>
      <c r="AD5" s="432" t="str">
        <f t="shared" ref="AD5:AD35" si="15">IF((O5*100000)&lt;=O39,"","오류")</f>
        <v/>
      </c>
      <c r="AE5" s="432" t="str">
        <f t="shared" ref="AE5:AE35" si="16">IF((P5*200000)&lt;=P39,"","오류")</f>
        <v/>
      </c>
    </row>
    <row r="6" spans="1:31" ht="21.75" customHeight="1" x14ac:dyDescent="0.15">
      <c r="A6" s="64" t="s">
        <v>395</v>
      </c>
      <c r="B6" s="375">
        <f t="shared" si="0"/>
        <v>1</v>
      </c>
      <c r="C6" s="334">
        <v>0</v>
      </c>
      <c r="D6" s="334">
        <v>0</v>
      </c>
      <c r="E6" s="334">
        <v>0</v>
      </c>
      <c r="F6" s="334">
        <v>0</v>
      </c>
      <c r="G6" s="334">
        <v>0</v>
      </c>
      <c r="H6" s="334">
        <v>0</v>
      </c>
      <c r="I6" s="334">
        <v>0</v>
      </c>
      <c r="J6" s="334">
        <v>0</v>
      </c>
      <c r="K6" s="334">
        <v>1</v>
      </c>
      <c r="L6" s="334">
        <v>0</v>
      </c>
      <c r="M6" s="334">
        <v>0</v>
      </c>
      <c r="N6" s="334">
        <v>0</v>
      </c>
      <c r="O6" s="334">
        <v>0</v>
      </c>
      <c r="P6" s="335">
        <v>0</v>
      </c>
      <c r="R6" s="432" t="str">
        <f t="shared" si="3"/>
        <v/>
      </c>
      <c r="S6" s="432" t="str">
        <f t="shared" si="4"/>
        <v/>
      </c>
      <c r="T6" s="432" t="str">
        <f t="shared" si="5"/>
        <v/>
      </c>
      <c r="U6" s="432" t="str">
        <f t="shared" si="6"/>
        <v/>
      </c>
      <c r="V6" s="432" t="str">
        <f t="shared" si="7"/>
        <v/>
      </c>
      <c r="W6" s="432" t="str">
        <f t="shared" si="8"/>
        <v/>
      </c>
      <c r="X6" s="432" t="str">
        <f t="shared" si="9"/>
        <v/>
      </c>
      <c r="Y6" s="432" t="str">
        <f t="shared" si="10"/>
        <v/>
      </c>
      <c r="Z6" s="432" t="str">
        <f t="shared" si="11"/>
        <v/>
      </c>
      <c r="AA6" s="432" t="str">
        <f t="shared" si="12"/>
        <v/>
      </c>
      <c r="AB6" s="432" t="str">
        <f t="shared" si="13"/>
        <v/>
      </c>
      <c r="AC6" s="432" t="str">
        <f t="shared" si="14"/>
        <v/>
      </c>
      <c r="AD6" s="432" t="str">
        <f t="shared" si="15"/>
        <v/>
      </c>
      <c r="AE6" s="432" t="str">
        <f t="shared" si="16"/>
        <v/>
      </c>
    </row>
    <row r="7" spans="1:31" ht="21.75" customHeight="1" x14ac:dyDescent="0.15">
      <c r="A7" s="64" t="s">
        <v>396</v>
      </c>
      <c r="B7" s="375">
        <f t="shared" si="0"/>
        <v>24</v>
      </c>
      <c r="C7" s="521">
        <v>22</v>
      </c>
      <c r="D7" s="521">
        <v>0</v>
      </c>
      <c r="E7" s="521">
        <v>0</v>
      </c>
      <c r="F7" s="521">
        <v>0</v>
      </c>
      <c r="G7" s="521">
        <v>0</v>
      </c>
      <c r="H7" s="521">
        <v>0</v>
      </c>
      <c r="I7" s="521">
        <v>1</v>
      </c>
      <c r="J7" s="521">
        <v>0</v>
      </c>
      <c r="K7" s="521">
        <v>0</v>
      </c>
      <c r="L7" s="521">
        <v>0</v>
      </c>
      <c r="M7" s="521">
        <v>0</v>
      </c>
      <c r="N7" s="521">
        <v>1</v>
      </c>
      <c r="O7" s="525">
        <v>0</v>
      </c>
      <c r="P7" s="522">
        <v>0</v>
      </c>
      <c r="R7" s="432" t="str">
        <f t="shared" si="3"/>
        <v/>
      </c>
      <c r="S7" s="432" t="str">
        <f t="shared" si="4"/>
        <v/>
      </c>
      <c r="T7" s="432" t="str">
        <f t="shared" si="5"/>
        <v/>
      </c>
      <c r="U7" s="432" t="str">
        <f t="shared" si="6"/>
        <v/>
      </c>
      <c r="V7" s="432" t="str">
        <f t="shared" si="7"/>
        <v/>
      </c>
      <c r="W7" s="432" t="str">
        <f t="shared" si="8"/>
        <v/>
      </c>
      <c r="X7" s="432" t="str">
        <f t="shared" si="9"/>
        <v/>
      </c>
      <c r="Y7" s="432" t="str">
        <f t="shared" si="10"/>
        <v/>
      </c>
      <c r="Z7" s="432" t="str">
        <f t="shared" si="11"/>
        <v/>
      </c>
      <c r="AA7" s="432" t="str">
        <f t="shared" si="12"/>
        <v/>
      </c>
      <c r="AB7" s="432" t="str">
        <f t="shared" si="13"/>
        <v/>
      </c>
      <c r="AC7" s="432" t="str">
        <f t="shared" si="14"/>
        <v/>
      </c>
      <c r="AD7" s="432" t="str">
        <f t="shared" si="15"/>
        <v/>
      </c>
      <c r="AE7" s="432" t="str">
        <f t="shared" si="16"/>
        <v/>
      </c>
    </row>
    <row r="8" spans="1:31" ht="21.75" customHeight="1" x14ac:dyDescent="0.15">
      <c r="A8" s="64" t="s">
        <v>397</v>
      </c>
      <c r="B8" s="375">
        <f t="shared" si="0"/>
        <v>49</v>
      </c>
      <c r="C8" s="336">
        <v>42</v>
      </c>
      <c r="D8" s="336">
        <v>0</v>
      </c>
      <c r="E8" s="336">
        <v>0</v>
      </c>
      <c r="F8" s="336">
        <v>0</v>
      </c>
      <c r="G8" s="336">
        <v>0</v>
      </c>
      <c r="H8" s="336">
        <v>0</v>
      </c>
      <c r="I8" s="336">
        <v>0</v>
      </c>
      <c r="J8" s="336">
        <v>0</v>
      </c>
      <c r="K8" s="336">
        <v>0</v>
      </c>
      <c r="L8" s="336">
        <v>2</v>
      </c>
      <c r="M8" s="336">
        <v>2</v>
      </c>
      <c r="N8" s="336">
        <v>1</v>
      </c>
      <c r="O8" s="336">
        <v>2</v>
      </c>
      <c r="P8" s="337">
        <v>0</v>
      </c>
      <c r="R8" s="432" t="str">
        <f t="shared" si="3"/>
        <v/>
      </c>
      <c r="S8" s="432" t="str">
        <f t="shared" si="4"/>
        <v/>
      </c>
      <c r="T8" s="432" t="str">
        <f t="shared" si="5"/>
        <v/>
      </c>
      <c r="U8" s="432" t="str">
        <f t="shared" si="6"/>
        <v/>
      </c>
      <c r="V8" s="432" t="str">
        <f t="shared" si="7"/>
        <v/>
      </c>
      <c r="W8" s="432" t="str">
        <f t="shared" si="8"/>
        <v/>
      </c>
      <c r="X8" s="432" t="str">
        <f t="shared" si="9"/>
        <v/>
      </c>
      <c r="Y8" s="432" t="str">
        <f t="shared" si="10"/>
        <v/>
      </c>
      <c r="Z8" s="432" t="str">
        <f t="shared" si="11"/>
        <v/>
      </c>
      <c r="AA8" s="432" t="str">
        <f t="shared" si="12"/>
        <v/>
      </c>
      <c r="AB8" s="432" t="str">
        <f t="shared" si="13"/>
        <v/>
      </c>
      <c r="AC8" s="432" t="str">
        <f t="shared" si="14"/>
        <v/>
      </c>
      <c r="AD8" s="432" t="str">
        <f t="shared" si="15"/>
        <v/>
      </c>
      <c r="AE8" s="432" t="str">
        <f t="shared" si="16"/>
        <v/>
      </c>
    </row>
    <row r="9" spans="1:31" ht="21.75" customHeight="1" x14ac:dyDescent="0.15">
      <c r="A9" s="64" t="s">
        <v>398</v>
      </c>
      <c r="B9" s="375">
        <f t="shared" si="0"/>
        <v>109</v>
      </c>
      <c r="C9" s="336">
        <v>101</v>
      </c>
      <c r="D9" s="336">
        <v>0</v>
      </c>
      <c r="E9" s="336">
        <v>0</v>
      </c>
      <c r="F9" s="336">
        <v>1</v>
      </c>
      <c r="G9" s="336">
        <v>0</v>
      </c>
      <c r="H9" s="336">
        <v>0</v>
      </c>
      <c r="I9" s="336">
        <v>0</v>
      </c>
      <c r="J9" s="336">
        <v>0</v>
      </c>
      <c r="K9" s="336">
        <v>2</v>
      </c>
      <c r="L9" s="336">
        <v>3</v>
      </c>
      <c r="M9" s="336">
        <v>0</v>
      </c>
      <c r="N9" s="336">
        <v>2</v>
      </c>
      <c r="O9" s="336">
        <v>0</v>
      </c>
      <c r="P9" s="337">
        <v>0</v>
      </c>
      <c r="R9" s="432" t="str">
        <f t="shared" si="3"/>
        <v/>
      </c>
      <c r="S9" s="432" t="str">
        <f t="shared" si="4"/>
        <v/>
      </c>
      <c r="T9" s="432" t="str">
        <f t="shared" si="5"/>
        <v/>
      </c>
      <c r="U9" s="432" t="str">
        <f t="shared" si="6"/>
        <v/>
      </c>
      <c r="V9" s="432" t="str">
        <f t="shared" si="7"/>
        <v/>
      </c>
      <c r="W9" s="432" t="str">
        <f t="shared" si="8"/>
        <v/>
      </c>
      <c r="X9" s="432" t="str">
        <f t="shared" si="9"/>
        <v/>
      </c>
      <c r="Y9" s="432" t="str">
        <f t="shared" si="10"/>
        <v/>
      </c>
      <c r="Z9" s="432" t="str">
        <f t="shared" si="11"/>
        <v/>
      </c>
      <c r="AA9" s="432" t="str">
        <f t="shared" si="12"/>
        <v/>
      </c>
      <c r="AB9" s="432" t="str">
        <f t="shared" si="13"/>
        <v/>
      </c>
      <c r="AC9" s="432" t="str">
        <f t="shared" si="14"/>
        <v/>
      </c>
      <c r="AD9" s="432" t="str">
        <f t="shared" si="15"/>
        <v/>
      </c>
      <c r="AE9" s="432" t="str">
        <f t="shared" si="16"/>
        <v/>
      </c>
    </row>
    <row r="10" spans="1:31" ht="21.75" customHeight="1" x14ac:dyDescent="0.15">
      <c r="A10" s="64" t="s">
        <v>399</v>
      </c>
      <c r="B10" s="375">
        <f t="shared" si="0"/>
        <v>42</v>
      </c>
      <c r="C10" s="336">
        <v>29</v>
      </c>
      <c r="D10" s="336">
        <v>0</v>
      </c>
      <c r="E10" s="336">
        <v>0</v>
      </c>
      <c r="F10" s="336">
        <v>0</v>
      </c>
      <c r="G10" s="336">
        <v>0</v>
      </c>
      <c r="H10" s="336">
        <v>1</v>
      </c>
      <c r="I10" s="336">
        <v>0</v>
      </c>
      <c r="J10" s="336">
        <v>1</v>
      </c>
      <c r="K10" s="336">
        <v>1</v>
      </c>
      <c r="L10" s="336">
        <v>1</v>
      </c>
      <c r="M10" s="336">
        <v>1</v>
      </c>
      <c r="N10" s="336">
        <v>6</v>
      </c>
      <c r="O10" s="336">
        <v>2</v>
      </c>
      <c r="P10" s="337">
        <v>0</v>
      </c>
      <c r="R10" s="432" t="str">
        <f t="shared" si="3"/>
        <v/>
      </c>
      <c r="S10" s="432" t="str">
        <f t="shared" si="4"/>
        <v/>
      </c>
      <c r="T10" s="432" t="str">
        <f t="shared" si="5"/>
        <v/>
      </c>
      <c r="U10" s="432" t="str">
        <f t="shared" si="6"/>
        <v/>
      </c>
      <c r="V10" s="432" t="str">
        <f t="shared" si="7"/>
        <v/>
      </c>
      <c r="W10" s="432" t="str">
        <f t="shared" si="8"/>
        <v/>
      </c>
      <c r="X10" s="432" t="str">
        <f t="shared" si="9"/>
        <v/>
      </c>
      <c r="Y10" s="432" t="str">
        <f t="shared" si="10"/>
        <v/>
      </c>
      <c r="Z10" s="432" t="str">
        <f t="shared" si="11"/>
        <v/>
      </c>
      <c r="AA10" s="432" t="str">
        <f t="shared" si="12"/>
        <v/>
      </c>
      <c r="AB10" s="432" t="str">
        <f t="shared" si="13"/>
        <v/>
      </c>
      <c r="AC10" s="432" t="str">
        <f t="shared" si="14"/>
        <v/>
      </c>
      <c r="AD10" s="432" t="str">
        <f t="shared" si="15"/>
        <v/>
      </c>
      <c r="AE10" s="432" t="str">
        <f t="shared" si="16"/>
        <v/>
      </c>
    </row>
    <row r="11" spans="1:31" ht="21.75" customHeight="1" x14ac:dyDescent="0.15">
      <c r="A11" s="64" t="s">
        <v>400</v>
      </c>
      <c r="B11" s="375">
        <f t="shared" si="0"/>
        <v>69</v>
      </c>
      <c r="C11" s="336">
        <v>66</v>
      </c>
      <c r="D11" s="336">
        <v>0</v>
      </c>
      <c r="E11" s="336">
        <v>0</v>
      </c>
      <c r="F11" s="336">
        <v>0</v>
      </c>
      <c r="G11" s="336">
        <v>0</v>
      </c>
      <c r="H11" s="336">
        <v>0</v>
      </c>
      <c r="I11" s="336">
        <v>0</v>
      </c>
      <c r="J11" s="336">
        <v>0</v>
      </c>
      <c r="K11" s="336">
        <v>0</v>
      </c>
      <c r="L11" s="336">
        <v>1</v>
      </c>
      <c r="M11" s="336">
        <v>0</v>
      </c>
      <c r="N11" s="336">
        <v>0</v>
      </c>
      <c r="O11" s="336">
        <v>2</v>
      </c>
      <c r="P11" s="337">
        <v>0</v>
      </c>
      <c r="R11" s="432" t="str">
        <f t="shared" si="3"/>
        <v/>
      </c>
      <c r="S11" s="432" t="str">
        <f t="shared" si="4"/>
        <v/>
      </c>
      <c r="T11" s="432" t="str">
        <f t="shared" si="5"/>
        <v/>
      </c>
      <c r="U11" s="432" t="str">
        <f t="shared" si="6"/>
        <v/>
      </c>
      <c r="V11" s="432" t="str">
        <f t="shared" si="7"/>
        <v/>
      </c>
      <c r="W11" s="432" t="str">
        <f t="shared" si="8"/>
        <v/>
      </c>
      <c r="X11" s="432" t="str">
        <f t="shared" si="9"/>
        <v/>
      </c>
      <c r="Y11" s="432" t="str">
        <f t="shared" si="10"/>
        <v/>
      </c>
      <c r="Z11" s="432" t="str">
        <f t="shared" si="11"/>
        <v/>
      </c>
      <c r="AA11" s="432" t="str">
        <f t="shared" si="12"/>
        <v/>
      </c>
      <c r="AB11" s="432" t="str">
        <f t="shared" si="13"/>
        <v/>
      </c>
      <c r="AC11" s="432" t="str">
        <f t="shared" si="14"/>
        <v/>
      </c>
      <c r="AD11" s="432" t="str">
        <f t="shared" si="15"/>
        <v/>
      </c>
      <c r="AE11" s="432" t="str">
        <f t="shared" si="16"/>
        <v/>
      </c>
    </row>
    <row r="12" spans="1:31" ht="21.75" customHeight="1" x14ac:dyDescent="0.15">
      <c r="A12" s="64" t="s">
        <v>401</v>
      </c>
      <c r="B12" s="375">
        <f t="shared" si="0"/>
        <v>3</v>
      </c>
      <c r="C12" s="336">
        <v>0</v>
      </c>
      <c r="D12" s="336">
        <v>0</v>
      </c>
      <c r="E12" s="336">
        <v>0</v>
      </c>
      <c r="F12" s="336">
        <v>0</v>
      </c>
      <c r="G12" s="336">
        <v>0</v>
      </c>
      <c r="H12" s="336">
        <v>0</v>
      </c>
      <c r="I12" s="336">
        <v>0</v>
      </c>
      <c r="J12" s="336">
        <v>0</v>
      </c>
      <c r="K12" s="336">
        <v>0</v>
      </c>
      <c r="L12" s="336">
        <v>2</v>
      </c>
      <c r="M12" s="336">
        <v>0</v>
      </c>
      <c r="N12" s="336">
        <v>1</v>
      </c>
      <c r="O12" s="336">
        <v>0</v>
      </c>
      <c r="P12" s="337">
        <v>0</v>
      </c>
      <c r="R12" s="432" t="str">
        <f t="shared" si="3"/>
        <v/>
      </c>
      <c r="S12" s="432" t="str">
        <f t="shared" si="4"/>
        <v/>
      </c>
      <c r="T12" s="432" t="str">
        <f t="shared" si="5"/>
        <v/>
      </c>
      <c r="U12" s="432" t="str">
        <f t="shared" si="6"/>
        <v/>
      </c>
      <c r="V12" s="432" t="str">
        <f t="shared" si="7"/>
        <v/>
      </c>
      <c r="W12" s="432" t="str">
        <f t="shared" si="8"/>
        <v/>
      </c>
      <c r="X12" s="432" t="str">
        <f t="shared" si="9"/>
        <v/>
      </c>
      <c r="Y12" s="432" t="str">
        <f t="shared" si="10"/>
        <v/>
      </c>
      <c r="Z12" s="432" t="str">
        <f t="shared" si="11"/>
        <v/>
      </c>
      <c r="AA12" s="432" t="str">
        <f t="shared" si="12"/>
        <v/>
      </c>
      <c r="AB12" s="432" t="str">
        <f t="shared" si="13"/>
        <v/>
      </c>
      <c r="AC12" s="432" t="str">
        <f t="shared" si="14"/>
        <v/>
      </c>
      <c r="AD12" s="432" t="str">
        <f t="shared" si="15"/>
        <v/>
      </c>
      <c r="AE12" s="432" t="str">
        <f t="shared" si="16"/>
        <v/>
      </c>
    </row>
    <row r="13" spans="1:31" ht="21.75" customHeight="1" x14ac:dyDescent="0.15">
      <c r="A13" s="64" t="s">
        <v>402</v>
      </c>
      <c r="B13" s="375">
        <f t="shared" si="0"/>
        <v>18</v>
      </c>
      <c r="C13" s="336">
        <v>16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6">
        <v>0</v>
      </c>
      <c r="J13" s="336">
        <v>0</v>
      </c>
      <c r="K13" s="336">
        <v>0</v>
      </c>
      <c r="L13" s="336">
        <v>0</v>
      </c>
      <c r="M13" s="336">
        <v>0</v>
      </c>
      <c r="N13" s="336">
        <v>1</v>
      </c>
      <c r="O13" s="336">
        <v>1</v>
      </c>
      <c r="P13" s="337">
        <v>0</v>
      </c>
      <c r="R13" s="432" t="str">
        <f t="shared" si="3"/>
        <v/>
      </c>
      <c r="S13" s="432" t="str">
        <f t="shared" si="4"/>
        <v/>
      </c>
      <c r="T13" s="432" t="str">
        <f t="shared" si="5"/>
        <v/>
      </c>
      <c r="U13" s="432" t="str">
        <f t="shared" si="6"/>
        <v/>
      </c>
      <c r="V13" s="432" t="str">
        <f t="shared" si="7"/>
        <v/>
      </c>
      <c r="W13" s="432" t="str">
        <f t="shared" si="8"/>
        <v/>
      </c>
      <c r="X13" s="432" t="str">
        <f t="shared" si="9"/>
        <v/>
      </c>
      <c r="Y13" s="432" t="str">
        <f t="shared" si="10"/>
        <v/>
      </c>
      <c r="Z13" s="432" t="str">
        <f t="shared" si="11"/>
        <v/>
      </c>
      <c r="AA13" s="432" t="str">
        <f t="shared" si="12"/>
        <v/>
      </c>
      <c r="AB13" s="432" t="str">
        <f t="shared" si="13"/>
        <v/>
      </c>
      <c r="AC13" s="432" t="str">
        <f t="shared" si="14"/>
        <v/>
      </c>
      <c r="AD13" s="432" t="str">
        <f t="shared" si="15"/>
        <v/>
      </c>
      <c r="AE13" s="432" t="str">
        <f t="shared" si="16"/>
        <v/>
      </c>
    </row>
    <row r="14" spans="1:31" ht="21.75" customHeight="1" x14ac:dyDescent="0.15">
      <c r="A14" s="64" t="s">
        <v>403</v>
      </c>
      <c r="B14" s="375">
        <f t="shared" si="0"/>
        <v>49</v>
      </c>
      <c r="C14" s="336">
        <v>37</v>
      </c>
      <c r="D14" s="336">
        <v>1</v>
      </c>
      <c r="E14" s="336">
        <v>0</v>
      </c>
      <c r="F14" s="336">
        <v>0</v>
      </c>
      <c r="G14" s="336">
        <v>0</v>
      </c>
      <c r="H14" s="336">
        <v>0</v>
      </c>
      <c r="I14" s="336">
        <v>0</v>
      </c>
      <c r="J14" s="336">
        <v>0</v>
      </c>
      <c r="K14" s="336">
        <v>0</v>
      </c>
      <c r="L14" s="379">
        <v>4</v>
      </c>
      <c r="M14" s="336">
        <v>2</v>
      </c>
      <c r="N14" s="336">
        <v>5</v>
      </c>
      <c r="O14" s="336">
        <v>0</v>
      </c>
      <c r="P14" s="337">
        <v>0</v>
      </c>
      <c r="R14" s="432" t="str">
        <f t="shared" si="3"/>
        <v/>
      </c>
      <c r="S14" s="432" t="str">
        <f t="shared" si="4"/>
        <v/>
      </c>
      <c r="T14" s="432" t="str">
        <f t="shared" si="5"/>
        <v/>
      </c>
      <c r="U14" s="432" t="str">
        <f t="shared" si="6"/>
        <v/>
      </c>
      <c r="V14" s="432" t="str">
        <f t="shared" si="7"/>
        <v/>
      </c>
      <c r="W14" s="432" t="str">
        <f t="shared" si="8"/>
        <v/>
      </c>
      <c r="X14" s="432" t="str">
        <f t="shared" si="9"/>
        <v/>
      </c>
      <c r="Y14" s="432" t="str">
        <f t="shared" si="10"/>
        <v/>
      </c>
      <c r="Z14" s="432" t="str">
        <f t="shared" si="11"/>
        <v/>
      </c>
      <c r="AA14" s="432" t="str">
        <f t="shared" si="12"/>
        <v/>
      </c>
      <c r="AB14" s="432" t="str">
        <f t="shared" si="13"/>
        <v/>
      </c>
      <c r="AC14" s="432" t="str">
        <f t="shared" si="14"/>
        <v/>
      </c>
      <c r="AD14" s="432" t="str">
        <f t="shared" si="15"/>
        <v/>
      </c>
      <c r="AE14" s="432" t="str">
        <f t="shared" si="16"/>
        <v/>
      </c>
    </row>
    <row r="15" spans="1:31" ht="21.75" customHeight="1" x14ac:dyDescent="0.15">
      <c r="A15" s="64" t="s">
        <v>404</v>
      </c>
      <c r="B15" s="375">
        <f t="shared" si="0"/>
        <v>42</v>
      </c>
      <c r="C15" s="336">
        <v>36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6">
        <v>0</v>
      </c>
      <c r="J15" s="336">
        <v>0</v>
      </c>
      <c r="K15" s="336">
        <v>0</v>
      </c>
      <c r="L15" s="379">
        <v>1</v>
      </c>
      <c r="M15" s="336">
        <v>2</v>
      </c>
      <c r="N15" s="336">
        <v>3</v>
      </c>
      <c r="O15" s="336">
        <v>0</v>
      </c>
      <c r="P15" s="337">
        <v>0</v>
      </c>
      <c r="R15" s="432" t="str">
        <f t="shared" si="3"/>
        <v/>
      </c>
      <c r="S15" s="432" t="str">
        <f t="shared" si="4"/>
        <v/>
      </c>
      <c r="T15" s="432" t="str">
        <f t="shared" si="5"/>
        <v/>
      </c>
      <c r="U15" s="432" t="str">
        <f t="shared" si="6"/>
        <v/>
      </c>
      <c r="V15" s="432" t="str">
        <f t="shared" si="7"/>
        <v/>
      </c>
      <c r="W15" s="432" t="str">
        <f t="shared" si="8"/>
        <v/>
      </c>
      <c r="X15" s="432" t="str">
        <f t="shared" si="9"/>
        <v/>
      </c>
      <c r="Y15" s="432" t="str">
        <f t="shared" si="10"/>
        <v/>
      </c>
      <c r="Z15" s="432" t="str">
        <f t="shared" si="11"/>
        <v/>
      </c>
      <c r="AA15" s="432" t="str">
        <f t="shared" si="12"/>
        <v/>
      </c>
      <c r="AB15" s="432" t="str">
        <f t="shared" si="13"/>
        <v/>
      </c>
      <c r="AC15" s="432" t="str">
        <f t="shared" si="14"/>
        <v/>
      </c>
      <c r="AD15" s="432" t="str">
        <f t="shared" si="15"/>
        <v/>
      </c>
      <c r="AE15" s="432" t="str">
        <f t="shared" si="16"/>
        <v/>
      </c>
    </row>
    <row r="16" spans="1:31" ht="21.75" customHeight="1" x14ac:dyDescent="0.15">
      <c r="A16" s="64" t="s">
        <v>405</v>
      </c>
      <c r="B16" s="375">
        <f t="shared" si="0"/>
        <v>116</v>
      </c>
      <c r="C16" s="336">
        <v>107</v>
      </c>
      <c r="D16" s="336">
        <v>0</v>
      </c>
      <c r="E16" s="336">
        <v>0</v>
      </c>
      <c r="F16" s="336">
        <v>0</v>
      </c>
      <c r="G16" s="336">
        <v>0</v>
      </c>
      <c r="H16" s="336">
        <v>0</v>
      </c>
      <c r="I16" s="336">
        <v>0</v>
      </c>
      <c r="J16" s="336">
        <v>4</v>
      </c>
      <c r="K16" s="336">
        <v>1</v>
      </c>
      <c r="L16" s="379">
        <v>1</v>
      </c>
      <c r="M16" s="336">
        <v>1</v>
      </c>
      <c r="N16" s="336">
        <v>2</v>
      </c>
      <c r="O16" s="336">
        <v>0</v>
      </c>
      <c r="P16" s="337">
        <v>0</v>
      </c>
      <c r="R16" s="432" t="str">
        <f t="shared" si="3"/>
        <v/>
      </c>
      <c r="S16" s="432" t="str">
        <f t="shared" si="4"/>
        <v/>
      </c>
      <c r="T16" s="432" t="str">
        <f t="shared" si="5"/>
        <v/>
      </c>
      <c r="U16" s="432" t="str">
        <f t="shared" si="6"/>
        <v/>
      </c>
      <c r="V16" s="432" t="str">
        <f t="shared" si="7"/>
        <v/>
      </c>
      <c r="W16" s="432" t="str">
        <f t="shared" si="8"/>
        <v/>
      </c>
      <c r="X16" s="432" t="str">
        <f t="shared" si="9"/>
        <v/>
      </c>
      <c r="Y16" s="432" t="str">
        <f t="shared" si="10"/>
        <v/>
      </c>
      <c r="Z16" s="432" t="str">
        <f t="shared" si="11"/>
        <v/>
      </c>
      <c r="AA16" s="432" t="str">
        <f t="shared" si="12"/>
        <v/>
      </c>
      <c r="AB16" s="432" t="str">
        <f t="shared" si="13"/>
        <v/>
      </c>
      <c r="AC16" s="432" t="str">
        <f t="shared" si="14"/>
        <v/>
      </c>
      <c r="AD16" s="432" t="str">
        <f t="shared" si="15"/>
        <v/>
      </c>
      <c r="AE16" s="432" t="str">
        <f t="shared" si="16"/>
        <v/>
      </c>
    </row>
    <row r="17" spans="1:31" ht="21.75" customHeight="1" x14ac:dyDescent="0.15">
      <c r="A17" s="64"/>
      <c r="B17" s="375">
        <f t="shared" si="0"/>
        <v>0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7"/>
      <c r="R17" s="432" t="str">
        <f t="shared" si="3"/>
        <v/>
      </c>
      <c r="S17" s="432" t="str">
        <f t="shared" si="4"/>
        <v/>
      </c>
      <c r="T17" s="432" t="str">
        <f t="shared" si="5"/>
        <v/>
      </c>
      <c r="U17" s="432" t="str">
        <f t="shared" si="6"/>
        <v/>
      </c>
      <c r="V17" s="432" t="str">
        <f t="shared" si="7"/>
        <v/>
      </c>
      <c r="W17" s="432" t="str">
        <f t="shared" si="8"/>
        <v/>
      </c>
      <c r="X17" s="432" t="str">
        <f t="shared" si="9"/>
        <v/>
      </c>
      <c r="Y17" s="432" t="str">
        <f t="shared" si="10"/>
        <v/>
      </c>
      <c r="Z17" s="432" t="str">
        <f t="shared" si="11"/>
        <v/>
      </c>
      <c r="AA17" s="432" t="str">
        <f t="shared" si="12"/>
        <v/>
      </c>
      <c r="AB17" s="432" t="str">
        <f t="shared" si="13"/>
        <v/>
      </c>
      <c r="AC17" s="432" t="str">
        <f t="shared" si="14"/>
        <v/>
      </c>
      <c r="AD17" s="432" t="str">
        <f t="shared" si="15"/>
        <v/>
      </c>
      <c r="AE17" s="432" t="str">
        <f t="shared" si="16"/>
        <v/>
      </c>
    </row>
    <row r="18" spans="1:31" ht="21.75" customHeight="1" x14ac:dyDescent="0.15">
      <c r="A18" s="64"/>
      <c r="B18" s="375">
        <f t="shared" si="0"/>
        <v>0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7"/>
      <c r="R18" s="432" t="str">
        <f t="shared" si="3"/>
        <v/>
      </c>
      <c r="S18" s="432" t="str">
        <f t="shared" si="4"/>
        <v/>
      </c>
      <c r="T18" s="432" t="str">
        <f t="shared" si="5"/>
        <v/>
      </c>
      <c r="U18" s="432" t="str">
        <f t="shared" si="6"/>
        <v/>
      </c>
      <c r="V18" s="432" t="str">
        <f t="shared" si="7"/>
        <v/>
      </c>
      <c r="W18" s="432" t="str">
        <f t="shared" si="8"/>
        <v/>
      </c>
      <c r="X18" s="432" t="str">
        <f t="shared" si="9"/>
        <v/>
      </c>
      <c r="Y18" s="432" t="str">
        <f t="shared" si="10"/>
        <v/>
      </c>
      <c r="Z18" s="432" t="str">
        <f t="shared" si="11"/>
        <v/>
      </c>
      <c r="AA18" s="432" t="str">
        <f t="shared" si="12"/>
        <v/>
      </c>
      <c r="AB18" s="432" t="str">
        <f t="shared" si="13"/>
        <v/>
      </c>
      <c r="AC18" s="432" t="str">
        <f t="shared" si="14"/>
        <v/>
      </c>
      <c r="AD18" s="432" t="str">
        <f t="shared" si="15"/>
        <v/>
      </c>
      <c r="AE18" s="432" t="str">
        <f t="shared" si="16"/>
        <v/>
      </c>
    </row>
    <row r="19" spans="1:31" ht="21.75" customHeight="1" x14ac:dyDescent="0.15">
      <c r="A19" s="64"/>
      <c r="B19" s="375">
        <f t="shared" si="0"/>
        <v>0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7"/>
      <c r="R19" s="432" t="str">
        <f t="shared" si="3"/>
        <v/>
      </c>
      <c r="S19" s="432" t="str">
        <f t="shared" si="4"/>
        <v/>
      </c>
      <c r="T19" s="432" t="str">
        <f t="shared" si="5"/>
        <v/>
      </c>
      <c r="U19" s="432" t="str">
        <f t="shared" si="6"/>
        <v/>
      </c>
      <c r="V19" s="432" t="str">
        <f t="shared" si="7"/>
        <v/>
      </c>
      <c r="W19" s="432" t="str">
        <f t="shared" si="8"/>
        <v/>
      </c>
      <c r="X19" s="432" t="str">
        <f t="shared" si="9"/>
        <v/>
      </c>
      <c r="Y19" s="432" t="str">
        <f t="shared" si="10"/>
        <v/>
      </c>
      <c r="Z19" s="432" t="str">
        <f t="shared" si="11"/>
        <v/>
      </c>
      <c r="AA19" s="432" t="str">
        <f t="shared" si="12"/>
        <v/>
      </c>
      <c r="AB19" s="432" t="str">
        <f t="shared" si="13"/>
        <v/>
      </c>
      <c r="AC19" s="432" t="str">
        <f t="shared" si="14"/>
        <v/>
      </c>
      <c r="AD19" s="432" t="str">
        <f t="shared" si="15"/>
        <v/>
      </c>
      <c r="AE19" s="432" t="str">
        <f t="shared" si="16"/>
        <v/>
      </c>
    </row>
    <row r="20" spans="1:31" ht="21.75" customHeight="1" x14ac:dyDescent="0.15">
      <c r="A20" s="64"/>
      <c r="B20" s="375">
        <f t="shared" ref="B20:B35" si="17">SUM(C20:P20)</f>
        <v>0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7"/>
      <c r="R20" s="432" t="str">
        <f t="shared" si="3"/>
        <v/>
      </c>
      <c r="S20" s="432" t="str">
        <f t="shared" si="4"/>
        <v/>
      </c>
      <c r="T20" s="432" t="str">
        <f t="shared" si="5"/>
        <v/>
      </c>
      <c r="U20" s="432" t="str">
        <f t="shared" si="6"/>
        <v/>
      </c>
      <c r="V20" s="432" t="str">
        <f t="shared" si="7"/>
        <v/>
      </c>
      <c r="W20" s="432" t="str">
        <f t="shared" si="8"/>
        <v/>
      </c>
      <c r="X20" s="432" t="str">
        <f t="shared" si="9"/>
        <v/>
      </c>
      <c r="Y20" s="432" t="str">
        <f t="shared" si="10"/>
        <v/>
      </c>
      <c r="Z20" s="432" t="str">
        <f t="shared" si="11"/>
        <v/>
      </c>
      <c r="AA20" s="432" t="str">
        <f t="shared" si="12"/>
        <v/>
      </c>
      <c r="AB20" s="432" t="str">
        <f t="shared" si="13"/>
        <v/>
      </c>
      <c r="AC20" s="432" t="str">
        <f t="shared" si="14"/>
        <v/>
      </c>
      <c r="AD20" s="432" t="str">
        <f t="shared" si="15"/>
        <v/>
      </c>
      <c r="AE20" s="432" t="str">
        <f t="shared" si="16"/>
        <v/>
      </c>
    </row>
    <row r="21" spans="1:31" ht="21.75" customHeight="1" x14ac:dyDescent="0.15">
      <c r="A21" s="64"/>
      <c r="B21" s="375">
        <f t="shared" si="17"/>
        <v>0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7"/>
      <c r="R21" s="432" t="str">
        <f t="shared" si="3"/>
        <v/>
      </c>
      <c r="S21" s="432" t="str">
        <f t="shared" si="4"/>
        <v/>
      </c>
      <c r="T21" s="432" t="str">
        <f t="shared" si="5"/>
        <v/>
      </c>
      <c r="U21" s="432" t="str">
        <f t="shared" si="6"/>
        <v/>
      </c>
      <c r="V21" s="432" t="str">
        <f t="shared" si="7"/>
        <v/>
      </c>
      <c r="W21" s="432" t="str">
        <f t="shared" si="8"/>
        <v/>
      </c>
      <c r="X21" s="432" t="str">
        <f t="shared" si="9"/>
        <v/>
      </c>
      <c r="Y21" s="432" t="str">
        <f t="shared" si="10"/>
        <v/>
      </c>
      <c r="Z21" s="432" t="str">
        <f t="shared" si="11"/>
        <v/>
      </c>
      <c r="AA21" s="432" t="str">
        <f t="shared" si="12"/>
        <v/>
      </c>
      <c r="AB21" s="432" t="str">
        <f t="shared" si="13"/>
        <v/>
      </c>
      <c r="AC21" s="432" t="str">
        <f t="shared" si="14"/>
        <v/>
      </c>
      <c r="AD21" s="432" t="str">
        <f t="shared" si="15"/>
        <v/>
      </c>
      <c r="AE21" s="432" t="str">
        <f t="shared" si="16"/>
        <v/>
      </c>
    </row>
    <row r="22" spans="1:31" ht="21.75" customHeight="1" x14ac:dyDescent="0.15">
      <c r="A22" s="64"/>
      <c r="B22" s="375">
        <f t="shared" si="17"/>
        <v>0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7"/>
      <c r="R22" s="432" t="str">
        <f t="shared" si="3"/>
        <v/>
      </c>
      <c r="S22" s="432" t="str">
        <f t="shared" si="4"/>
        <v/>
      </c>
      <c r="T22" s="432" t="str">
        <f t="shared" si="5"/>
        <v/>
      </c>
      <c r="U22" s="432" t="str">
        <f t="shared" si="6"/>
        <v/>
      </c>
      <c r="V22" s="432" t="str">
        <f t="shared" si="7"/>
        <v/>
      </c>
      <c r="W22" s="432" t="str">
        <f t="shared" si="8"/>
        <v/>
      </c>
      <c r="X22" s="432" t="str">
        <f t="shared" si="9"/>
        <v/>
      </c>
      <c r="Y22" s="432" t="str">
        <f t="shared" si="10"/>
        <v/>
      </c>
      <c r="Z22" s="432" t="str">
        <f t="shared" si="11"/>
        <v/>
      </c>
      <c r="AA22" s="432" t="str">
        <f t="shared" si="12"/>
        <v/>
      </c>
      <c r="AB22" s="432" t="str">
        <f t="shared" si="13"/>
        <v/>
      </c>
      <c r="AC22" s="432" t="str">
        <f t="shared" si="14"/>
        <v/>
      </c>
      <c r="AD22" s="432" t="str">
        <f t="shared" si="15"/>
        <v/>
      </c>
      <c r="AE22" s="432" t="str">
        <f t="shared" si="16"/>
        <v/>
      </c>
    </row>
    <row r="23" spans="1:31" ht="21.75" customHeight="1" x14ac:dyDescent="0.15">
      <c r="A23" s="64"/>
      <c r="B23" s="375">
        <f t="shared" si="17"/>
        <v>0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7"/>
      <c r="R23" s="432" t="str">
        <f t="shared" si="3"/>
        <v/>
      </c>
      <c r="S23" s="432" t="str">
        <f t="shared" si="4"/>
        <v/>
      </c>
      <c r="T23" s="432" t="str">
        <f t="shared" si="5"/>
        <v/>
      </c>
      <c r="U23" s="432" t="str">
        <f t="shared" si="6"/>
        <v/>
      </c>
      <c r="V23" s="432" t="str">
        <f t="shared" si="7"/>
        <v/>
      </c>
      <c r="W23" s="432" t="str">
        <f t="shared" si="8"/>
        <v/>
      </c>
      <c r="X23" s="432" t="str">
        <f t="shared" si="9"/>
        <v/>
      </c>
      <c r="Y23" s="432" t="str">
        <f t="shared" si="10"/>
        <v/>
      </c>
      <c r="Z23" s="432" t="str">
        <f t="shared" si="11"/>
        <v/>
      </c>
      <c r="AA23" s="432" t="str">
        <f t="shared" si="12"/>
        <v/>
      </c>
      <c r="AB23" s="432" t="str">
        <f t="shared" si="13"/>
        <v/>
      </c>
      <c r="AC23" s="432" t="str">
        <f t="shared" si="14"/>
        <v/>
      </c>
      <c r="AD23" s="432" t="str">
        <f t="shared" si="15"/>
        <v/>
      </c>
      <c r="AE23" s="432" t="str">
        <f t="shared" si="16"/>
        <v/>
      </c>
    </row>
    <row r="24" spans="1:31" ht="21.75" customHeight="1" x14ac:dyDescent="0.15">
      <c r="A24" s="64"/>
      <c r="B24" s="375">
        <f t="shared" si="17"/>
        <v>0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7"/>
      <c r="R24" s="432" t="str">
        <f t="shared" si="3"/>
        <v/>
      </c>
      <c r="S24" s="432" t="str">
        <f t="shared" si="4"/>
        <v/>
      </c>
      <c r="T24" s="432" t="str">
        <f t="shared" si="5"/>
        <v/>
      </c>
      <c r="U24" s="432" t="str">
        <f t="shared" si="6"/>
        <v/>
      </c>
      <c r="V24" s="432" t="str">
        <f t="shared" si="7"/>
        <v/>
      </c>
      <c r="W24" s="432" t="str">
        <f t="shared" si="8"/>
        <v/>
      </c>
      <c r="X24" s="432" t="str">
        <f t="shared" si="9"/>
        <v/>
      </c>
      <c r="Y24" s="432" t="str">
        <f t="shared" si="10"/>
        <v/>
      </c>
      <c r="Z24" s="432" t="str">
        <f t="shared" si="11"/>
        <v/>
      </c>
      <c r="AA24" s="432" t="str">
        <f t="shared" si="12"/>
        <v/>
      </c>
      <c r="AB24" s="432" t="str">
        <f t="shared" si="13"/>
        <v/>
      </c>
      <c r="AC24" s="432" t="str">
        <f t="shared" si="14"/>
        <v/>
      </c>
      <c r="AD24" s="432" t="str">
        <f t="shared" si="15"/>
        <v/>
      </c>
      <c r="AE24" s="432" t="str">
        <f t="shared" si="16"/>
        <v/>
      </c>
    </row>
    <row r="25" spans="1:31" ht="21.75" customHeight="1" x14ac:dyDescent="0.15">
      <c r="A25" s="64"/>
      <c r="B25" s="375">
        <f t="shared" si="17"/>
        <v>0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7"/>
      <c r="R25" s="432" t="str">
        <f t="shared" si="3"/>
        <v/>
      </c>
      <c r="S25" s="432" t="str">
        <f t="shared" si="4"/>
        <v/>
      </c>
      <c r="T25" s="432" t="str">
        <f t="shared" si="5"/>
        <v/>
      </c>
      <c r="U25" s="432" t="str">
        <f t="shared" si="6"/>
        <v/>
      </c>
      <c r="V25" s="432" t="str">
        <f t="shared" si="7"/>
        <v/>
      </c>
      <c r="W25" s="432" t="str">
        <f t="shared" si="8"/>
        <v/>
      </c>
      <c r="X25" s="432" t="str">
        <f t="shared" si="9"/>
        <v/>
      </c>
      <c r="Y25" s="432" t="str">
        <f t="shared" si="10"/>
        <v/>
      </c>
      <c r="Z25" s="432" t="str">
        <f t="shared" si="11"/>
        <v/>
      </c>
      <c r="AA25" s="432" t="str">
        <f t="shared" si="12"/>
        <v/>
      </c>
      <c r="AB25" s="432" t="str">
        <f t="shared" si="13"/>
        <v/>
      </c>
      <c r="AC25" s="432" t="str">
        <f t="shared" si="14"/>
        <v/>
      </c>
      <c r="AD25" s="432" t="str">
        <f t="shared" si="15"/>
        <v/>
      </c>
      <c r="AE25" s="432" t="str">
        <f t="shared" si="16"/>
        <v/>
      </c>
    </row>
    <row r="26" spans="1:31" ht="21.75" customHeight="1" x14ac:dyDescent="0.15">
      <c r="A26" s="64"/>
      <c r="B26" s="375">
        <f t="shared" si="17"/>
        <v>0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7"/>
      <c r="R26" s="432" t="str">
        <f t="shared" si="3"/>
        <v/>
      </c>
      <c r="S26" s="432" t="str">
        <f t="shared" si="4"/>
        <v/>
      </c>
      <c r="T26" s="432" t="str">
        <f t="shared" si="5"/>
        <v/>
      </c>
      <c r="U26" s="432" t="str">
        <f t="shared" si="6"/>
        <v/>
      </c>
      <c r="V26" s="432" t="str">
        <f t="shared" si="7"/>
        <v/>
      </c>
      <c r="W26" s="432" t="str">
        <f t="shared" si="8"/>
        <v/>
      </c>
      <c r="X26" s="432" t="str">
        <f t="shared" si="9"/>
        <v/>
      </c>
      <c r="Y26" s="432" t="str">
        <f t="shared" si="10"/>
        <v/>
      </c>
      <c r="Z26" s="432" t="str">
        <f t="shared" si="11"/>
        <v/>
      </c>
      <c r="AA26" s="432" t="str">
        <f t="shared" si="12"/>
        <v/>
      </c>
      <c r="AB26" s="432" t="str">
        <f t="shared" si="13"/>
        <v/>
      </c>
      <c r="AC26" s="432" t="str">
        <f t="shared" si="14"/>
        <v/>
      </c>
      <c r="AD26" s="432" t="str">
        <f t="shared" si="15"/>
        <v/>
      </c>
      <c r="AE26" s="432" t="str">
        <f t="shared" si="16"/>
        <v/>
      </c>
    </row>
    <row r="27" spans="1:31" ht="21.75" customHeight="1" x14ac:dyDescent="0.15">
      <c r="A27" s="64"/>
      <c r="B27" s="375">
        <f t="shared" si="17"/>
        <v>0</v>
      </c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7"/>
      <c r="R27" s="432" t="str">
        <f t="shared" si="3"/>
        <v/>
      </c>
      <c r="S27" s="432" t="str">
        <f t="shared" si="4"/>
        <v/>
      </c>
      <c r="T27" s="432" t="str">
        <f t="shared" si="5"/>
        <v/>
      </c>
      <c r="U27" s="432" t="str">
        <f t="shared" si="6"/>
        <v/>
      </c>
      <c r="V27" s="432" t="str">
        <f t="shared" si="7"/>
        <v/>
      </c>
      <c r="W27" s="432" t="str">
        <f t="shared" si="8"/>
        <v/>
      </c>
      <c r="X27" s="432" t="str">
        <f t="shared" si="9"/>
        <v/>
      </c>
      <c r="Y27" s="432" t="str">
        <f t="shared" si="10"/>
        <v/>
      </c>
      <c r="Z27" s="432" t="str">
        <f t="shared" si="11"/>
        <v/>
      </c>
      <c r="AA27" s="432" t="str">
        <f t="shared" si="12"/>
        <v/>
      </c>
      <c r="AB27" s="432" t="str">
        <f t="shared" si="13"/>
        <v/>
      </c>
      <c r="AC27" s="432" t="str">
        <f t="shared" si="14"/>
        <v/>
      </c>
      <c r="AD27" s="432" t="str">
        <f t="shared" si="15"/>
        <v/>
      </c>
      <c r="AE27" s="432" t="str">
        <f t="shared" si="16"/>
        <v/>
      </c>
    </row>
    <row r="28" spans="1:31" ht="21.75" customHeight="1" x14ac:dyDescent="0.15">
      <c r="A28" s="64"/>
      <c r="B28" s="375">
        <f t="shared" si="17"/>
        <v>0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7"/>
      <c r="R28" s="432" t="str">
        <f t="shared" si="3"/>
        <v/>
      </c>
      <c r="S28" s="432" t="str">
        <f t="shared" si="4"/>
        <v/>
      </c>
      <c r="T28" s="432" t="str">
        <f t="shared" si="5"/>
        <v/>
      </c>
      <c r="U28" s="432" t="str">
        <f t="shared" si="6"/>
        <v/>
      </c>
      <c r="V28" s="432" t="str">
        <f t="shared" si="7"/>
        <v/>
      </c>
      <c r="W28" s="432" t="str">
        <f t="shared" si="8"/>
        <v/>
      </c>
      <c r="X28" s="432" t="str">
        <f t="shared" si="9"/>
        <v/>
      </c>
      <c r="Y28" s="432" t="str">
        <f t="shared" si="10"/>
        <v/>
      </c>
      <c r="Z28" s="432" t="str">
        <f t="shared" si="11"/>
        <v/>
      </c>
      <c r="AA28" s="432" t="str">
        <f t="shared" si="12"/>
        <v/>
      </c>
      <c r="AB28" s="432" t="str">
        <f t="shared" si="13"/>
        <v/>
      </c>
      <c r="AC28" s="432" t="str">
        <f t="shared" si="14"/>
        <v/>
      </c>
      <c r="AD28" s="432" t="str">
        <f t="shared" si="15"/>
        <v/>
      </c>
      <c r="AE28" s="432" t="str">
        <f t="shared" si="16"/>
        <v/>
      </c>
    </row>
    <row r="29" spans="1:31" ht="21.75" customHeight="1" x14ac:dyDescent="0.15">
      <c r="A29" s="64"/>
      <c r="B29" s="375">
        <f t="shared" si="17"/>
        <v>0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7"/>
      <c r="R29" s="432" t="str">
        <f t="shared" si="3"/>
        <v/>
      </c>
      <c r="S29" s="432" t="str">
        <f t="shared" si="4"/>
        <v/>
      </c>
      <c r="T29" s="432" t="str">
        <f t="shared" si="5"/>
        <v/>
      </c>
      <c r="U29" s="432" t="str">
        <f t="shared" si="6"/>
        <v/>
      </c>
      <c r="V29" s="432" t="str">
        <f t="shared" si="7"/>
        <v/>
      </c>
      <c r="W29" s="432" t="str">
        <f t="shared" si="8"/>
        <v/>
      </c>
      <c r="X29" s="432" t="str">
        <f t="shared" si="9"/>
        <v/>
      </c>
      <c r="Y29" s="432" t="str">
        <f t="shared" si="10"/>
        <v/>
      </c>
      <c r="Z29" s="432" t="str">
        <f t="shared" si="11"/>
        <v/>
      </c>
      <c r="AA29" s="432" t="str">
        <f t="shared" si="12"/>
        <v/>
      </c>
      <c r="AB29" s="432" t="str">
        <f t="shared" si="13"/>
        <v/>
      </c>
      <c r="AC29" s="432" t="str">
        <f t="shared" si="14"/>
        <v/>
      </c>
      <c r="AD29" s="432" t="str">
        <f t="shared" si="15"/>
        <v/>
      </c>
      <c r="AE29" s="432" t="str">
        <f t="shared" si="16"/>
        <v/>
      </c>
    </row>
    <row r="30" spans="1:31" ht="21.75" customHeight="1" x14ac:dyDescent="0.15">
      <c r="A30" s="64"/>
      <c r="B30" s="375">
        <f t="shared" si="17"/>
        <v>0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7"/>
      <c r="R30" s="432" t="str">
        <f t="shared" si="3"/>
        <v/>
      </c>
      <c r="S30" s="432" t="str">
        <f t="shared" si="4"/>
        <v/>
      </c>
      <c r="T30" s="432" t="str">
        <f t="shared" si="5"/>
        <v/>
      </c>
      <c r="U30" s="432" t="str">
        <f t="shared" si="6"/>
        <v/>
      </c>
      <c r="V30" s="432" t="str">
        <f t="shared" si="7"/>
        <v/>
      </c>
      <c r="W30" s="432" t="str">
        <f t="shared" si="8"/>
        <v/>
      </c>
      <c r="X30" s="432" t="str">
        <f t="shared" si="9"/>
        <v/>
      </c>
      <c r="Y30" s="432" t="str">
        <f t="shared" si="10"/>
        <v/>
      </c>
      <c r="Z30" s="432" t="str">
        <f t="shared" si="11"/>
        <v/>
      </c>
      <c r="AA30" s="432" t="str">
        <f t="shared" si="12"/>
        <v/>
      </c>
      <c r="AB30" s="432" t="str">
        <f t="shared" si="13"/>
        <v/>
      </c>
      <c r="AC30" s="432" t="str">
        <f t="shared" si="14"/>
        <v/>
      </c>
      <c r="AD30" s="432" t="str">
        <f t="shared" si="15"/>
        <v/>
      </c>
      <c r="AE30" s="432" t="str">
        <f t="shared" si="16"/>
        <v/>
      </c>
    </row>
    <row r="31" spans="1:31" ht="21.75" customHeight="1" x14ac:dyDescent="0.15">
      <c r="A31" s="64"/>
      <c r="B31" s="375">
        <f t="shared" si="17"/>
        <v>0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7"/>
      <c r="R31" s="432" t="str">
        <f t="shared" si="3"/>
        <v/>
      </c>
      <c r="S31" s="432" t="str">
        <f t="shared" si="4"/>
        <v/>
      </c>
      <c r="T31" s="432" t="str">
        <f t="shared" si="5"/>
        <v/>
      </c>
      <c r="U31" s="432" t="str">
        <f t="shared" si="6"/>
        <v/>
      </c>
      <c r="V31" s="432" t="str">
        <f t="shared" si="7"/>
        <v/>
      </c>
      <c r="W31" s="432" t="str">
        <f t="shared" si="8"/>
        <v/>
      </c>
      <c r="X31" s="432" t="str">
        <f t="shared" si="9"/>
        <v/>
      </c>
      <c r="Y31" s="432" t="str">
        <f t="shared" si="10"/>
        <v/>
      </c>
      <c r="Z31" s="432" t="str">
        <f t="shared" si="11"/>
        <v/>
      </c>
      <c r="AA31" s="432" t="str">
        <f t="shared" si="12"/>
        <v/>
      </c>
      <c r="AB31" s="432" t="str">
        <f t="shared" si="13"/>
        <v/>
      </c>
      <c r="AC31" s="432" t="str">
        <f t="shared" si="14"/>
        <v/>
      </c>
      <c r="AD31" s="432" t="str">
        <f t="shared" si="15"/>
        <v/>
      </c>
      <c r="AE31" s="432" t="str">
        <f t="shared" si="16"/>
        <v/>
      </c>
    </row>
    <row r="32" spans="1:31" ht="21.75" customHeight="1" x14ac:dyDescent="0.15">
      <c r="A32" s="64"/>
      <c r="B32" s="375">
        <f t="shared" si="17"/>
        <v>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7"/>
      <c r="R32" s="432" t="str">
        <f t="shared" si="3"/>
        <v/>
      </c>
      <c r="S32" s="432" t="str">
        <f t="shared" si="4"/>
        <v/>
      </c>
      <c r="T32" s="432" t="str">
        <f t="shared" si="5"/>
        <v/>
      </c>
      <c r="U32" s="432" t="str">
        <f t="shared" si="6"/>
        <v/>
      </c>
      <c r="V32" s="432" t="str">
        <f t="shared" si="7"/>
        <v/>
      </c>
      <c r="W32" s="432" t="str">
        <f t="shared" si="8"/>
        <v/>
      </c>
      <c r="X32" s="432" t="str">
        <f t="shared" si="9"/>
        <v/>
      </c>
      <c r="Y32" s="432" t="str">
        <f t="shared" si="10"/>
        <v/>
      </c>
      <c r="Z32" s="432" t="str">
        <f t="shared" si="11"/>
        <v/>
      </c>
      <c r="AA32" s="432" t="str">
        <f t="shared" si="12"/>
        <v/>
      </c>
      <c r="AB32" s="432" t="str">
        <f t="shared" si="13"/>
        <v/>
      </c>
      <c r="AC32" s="432" t="str">
        <f t="shared" si="14"/>
        <v/>
      </c>
      <c r="AD32" s="432" t="str">
        <f t="shared" si="15"/>
        <v/>
      </c>
      <c r="AE32" s="432" t="str">
        <f t="shared" si="16"/>
        <v/>
      </c>
    </row>
    <row r="33" spans="1:257" ht="21.75" customHeight="1" x14ac:dyDescent="0.15">
      <c r="A33" s="64"/>
      <c r="B33" s="375">
        <f t="shared" si="17"/>
        <v>0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7"/>
      <c r="R33" s="432" t="str">
        <f t="shared" si="3"/>
        <v/>
      </c>
      <c r="S33" s="432" t="str">
        <f t="shared" si="4"/>
        <v/>
      </c>
      <c r="T33" s="432" t="str">
        <f t="shared" si="5"/>
        <v/>
      </c>
      <c r="U33" s="432" t="str">
        <f t="shared" si="6"/>
        <v/>
      </c>
      <c r="V33" s="432" t="str">
        <f t="shared" si="7"/>
        <v/>
      </c>
      <c r="W33" s="432" t="str">
        <f t="shared" si="8"/>
        <v/>
      </c>
      <c r="X33" s="432" t="str">
        <f t="shared" si="9"/>
        <v/>
      </c>
      <c r="Y33" s="432" t="str">
        <f t="shared" si="10"/>
        <v/>
      </c>
      <c r="Z33" s="432" t="str">
        <f t="shared" si="11"/>
        <v/>
      </c>
      <c r="AA33" s="432" t="str">
        <f t="shared" si="12"/>
        <v/>
      </c>
      <c r="AB33" s="432" t="str">
        <f t="shared" si="13"/>
        <v/>
      </c>
      <c r="AC33" s="432" t="str">
        <f t="shared" si="14"/>
        <v/>
      </c>
      <c r="AD33" s="432" t="str">
        <f t="shared" si="15"/>
        <v/>
      </c>
      <c r="AE33" s="432" t="str">
        <f t="shared" si="16"/>
        <v/>
      </c>
    </row>
    <row r="34" spans="1:257" ht="21.75" customHeight="1" x14ac:dyDescent="0.15">
      <c r="A34" s="64"/>
      <c r="B34" s="375">
        <f t="shared" si="17"/>
        <v>0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7"/>
      <c r="R34" s="432" t="str">
        <f t="shared" si="3"/>
        <v/>
      </c>
      <c r="S34" s="432" t="str">
        <f t="shared" si="4"/>
        <v/>
      </c>
      <c r="T34" s="432" t="str">
        <f t="shared" si="5"/>
        <v/>
      </c>
      <c r="U34" s="432" t="str">
        <f t="shared" si="6"/>
        <v/>
      </c>
      <c r="V34" s="432" t="str">
        <f t="shared" si="7"/>
        <v/>
      </c>
      <c r="W34" s="432" t="str">
        <f t="shared" si="8"/>
        <v/>
      </c>
      <c r="X34" s="432" t="str">
        <f t="shared" si="9"/>
        <v/>
      </c>
      <c r="Y34" s="432" t="str">
        <f t="shared" si="10"/>
        <v/>
      </c>
      <c r="Z34" s="432" t="str">
        <f t="shared" si="11"/>
        <v/>
      </c>
      <c r="AA34" s="432" t="str">
        <f t="shared" si="12"/>
        <v/>
      </c>
      <c r="AB34" s="432" t="str">
        <f t="shared" si="13"/>
        <v/>
      </c>
      <c r="AC34" s="432" t="str">
        <f t="shared" si="14"/>
        <v/>
      </c>
      <c r="AD34" s="432" t="str">
        <f t="shared" si="15"/>
        <v/>
      </c>
      <c r="AE34" s="432" t="str">
        <f t="shared" si="16"/>
        <v/>
      </c>
    </row>
    <row r="35" spans="1:257" ht="21.75" customHeight="1" thickBot="1" x14ac:dyDescent="0.2">
      <c r="A35" s="66"/>
      <c r="B35" s="376">
        <f t="shared" si="17"/>
        <v>0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9"/>
      <c r="R35" s="432" t="str">
        <f t="shared" si="3"/>
        <v/>
      </c>
      <c r="S35" s="432" t="str">
        <f t="shared" si="4"/>
        <v/>
      </c>
      <c r="T35" s="432" t="str">
        <f t="shared" si="5"/>
        <v/>
      </c>
      <c r="U35" s="432" t="str">
        <f t="shared" si="6"/>
        <v/>
      </c>
      <c r="V35" s="432" t="str">
        <f t="shared" si="7"/>
        <v/>
      </c>
      <c r="W35" s="432" t="str">
        <f t="shared" si="8"/>
        <v/>
      </c>
      <c r="X35" s="432" t="str">
        <f t="shared" si="9"/>
        <v/>
      </c>
      <c r="Y35" s="432" t="str">
        <f t="shared" si="10"/>
        <v/>
      </c>
      <c r="Z35" s="432" t="str">
        <f t="shared" si="11"/>
        <v/>
      </c>
      <c r="AA35" s="432" t="str">
        <f t="shared" si="12"/>
        <v/>
      </c>
      <c r="AB35" s="432" t="str">
        <f t="shared" si="13"/>
        <v/>
      </c>
      <c r="AC35" s="432" t="str">
        <f t="shared" si="14"/>
        <v/>
      </c>
      <c r="AD35" s="432" t="str">
        <f t="shared" si="15"/>
        <v/>
      </c>
      <c r="AE35" s="432" t="str">
        <f t="shared" si="16"/>
        <v/>
      </c>
    </row>
    <row r="36" spans="1:257" x14ac:dyDescent="0.15">
      <c r="A36" s="2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7"/>
      <c r="N36" s="2"/>
      <c r="O36" s="2"/>
      <c r="P36" s="14"/>
    </row>
    <row r="37" spans="1:257" ht="30.75" customHeight="1" thickBot="1" x14ac:dyDescent="0.2">
      <c r="A37" s="541" t="s">
        <v>10</v>
      </c>
      <c r="B37" s="541"/>
      <c r="C37" s="541"/>
      <c r="D37" s="541"/>
      <c r="E37" s="541"/>
      <c r="M37" s="542" t="s">
        <v>137</v>
      </c>
      <c r="N37" s="542"/>
      <c r="O37" s="542"/>
      <c r="P37" s="14"/>
      <c r="R37" s="432" t="s">
        <v>353</v>
      </c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</row>
    <row r="38" spans="1:257" ht="33" customHeight="1" thickBot="1" x14ac:dyDescent="0.2">
      <c r="A38" s="57" t="s">
        <v>224</v>
      </c>
      <c r="B38" s="87" t="s">
        <v>242</v>
      </c>
      <c r="C38" s="82" t="s">
        <v>87</v>
      </c>
      <c r="D38" s="88" t="s">
        <v>139</v>
      </c>
      <c r="E38" s="89" t="s">
        <v>58</v>
      </c>
      <c r="F38" s="84" t="s">
        <v>61</v>
      </c>
      <c r="G38" s="84" t="s">
        <v>62</v>
      </c>
      <c r="H38" s="84" t="s">
        <v>63</v>
      </c>
      <c r="I38" s="236" t="s">
        <v>324</v>
      </c>
      <c r="J38" s="236" t="s">
        <v>325</v>
      </c>
      <c r="K38" s="84" t="s">
        <v>190</v>
      </c>
      <c r="L38" s="84" t="s">
        <v>12</v>
      </c>
      <c r="M38" s="84" t="s">
        <v>16</v>
      </c>
      <c r="N38" s="84" t="s">
        <v>23</v>
      </c>
      <c r="O38" s="85" t="s">
        <v>60</v>
      </c>
      <c r="P38" s="86" t="s">
        <v>138</v>
      </c>
      <c r="R38" s="439" t="s">
        <v>87</v>
      </c>
      <c r="S38" s="440" t="s">
        <v>139</v>
      </c>
      <c r="T38" s="441" t="s">
        <v>58</v>
      </c>
      <c r="U38" s="441" t="s">
        <v>61</v>
      </c>
      <c r="V38" s="441" t="s">
        <v>62</v>
      </c>
      <c r="W38" s="441" t="s">
        <v>63</v>
      </c>
      <c r="X38" s="441" t="s">
        <v>324</v>
      </c>
      <c r="Y38" s="441" t="s">
        <v>325</v>
      </c>
      <c r="Z38" s="441" t="s">
        <v>190</v>
      </c>
      <c r="AA38" s="441" t="s">
        <v>12</v>
      </c>
      <c r="AB38" s="441" t="s">
        <v>16</v>
      </c>
      <c r="AC38" s="441" t="s">
        <v>23</v>
      </c>
      <c r="AD38" s="441" t="s">
        <v>60</v>
      </c>
      <c r="AE38" s="441" t="s">
        <v>138</v>
      </c>
    </row>
    <row r="39" spans="1:257" ht="21.75" customHeight="1" thickTop="1" x14ac:dyDescent="0.15">
      <c r="A39" s="61" t="s">
        <v>243</v>
      </c>
      <c r="B39" s="380">
        <f t="shared" ref="B39:B53" si="18">SUM(C39:P39)</f>
        <v>3531861</v>
      </c>
      <c r="C39" s="380">
        <f t="shared" ref="C39:I39" si="19">SUM(C40:C69)</f>
        <v>7484</v>
      </c>
      <c r="D39" s="380">
        <f t="shared" si="19"/>
        <v>500</v>
      </c>
      <c r="E39" s="380">
        <f t="shared" si="19"/>
        <v>0</v>
      </c>
      <c r="F39" s="380">
        <f t="shared" si="19"/>
        <v>2000</v>
      </c>
      <c r="G39" s="380">
        <f t="shared" si="19"/>
        <v>0</v>
      </c>
      <c r="H39" s="380">
        <f t="shared" si="19"/>
        <v>7000</v>
      </c>
      <c r="I39" s="380">
        <f t="shared" si="19"/>
        <v>12500</v>
      </c>
      <c r="J39" s="380">
        <f t="shared" ref="J39:P39" si="20">SUM(J40:J69)</f>
        <v>81000</v>
      </c>
      <c r="K39" s="380">
        <f t="shared" si="20"/>
        <v>119500</v>
      </c>
      <c r="L39" s="380">
        <f t="shared" si="20"/>
        <v>530800</v>
      </c>
      <c r="M39" s="380">
        <f t="shared" si="20"/>
        <v>328500</v>
      </c>
      <c r="N39" s="380">
        <f t="shared" si="20"/>
        <v>1522577</v>
      </c>
      <c r="O39" s="380">
        <f t="shared" si="20"/>
        <v>920000</v>
      </c>
      <c r="P39" s="381">
        <f t="shared" si="20"/>
        <v>0</v>
      </c>
      <c r="R39" s="432" t="str">
        <f t="shared" ref="R39:R69" si="21">IF((C5*499)&gt;=C39,"","오류")</f>
        <v/>
      </c>
      <c r="S39" s="432" t="str">
        <f t="shared" ref="S39:S69" si="22">IF((D5*999)&gt;=D39,"","오류")</f>
        <v/>
      </c>
      <c r="T39" s="432" t="str">
        <f t="shared" ref="T39:T69" si="23">IF((E5*1999)&gt;=E39,"","오류")</f>
        <v/>
      </c>
      <c r="U39" s="432" t="str">
        <f t="shared" ref="U39:U69" si="24">IF((F5*2999)&gt;=F39,"","오류")</f>
        <v/>
      </c>
      <c r="V39" s="432" t="str">
        <f t="shared" ref="V39:V69" si="25">IF((G5*4999)&gt;=G39,"","오류")</f>
        <v/>
      </c>
      <c r="W39" s="432" t="str">
        <f t="shared" ref="W39:W69" si="26">IF((H5*9999)&gt;=H39,"","오류")</f>
        <v/>
      </c>
      <c r="X39" s="432" t="str">
        <f t="shared" ref="X39:X69" si="27">IF((I5*14999)&gt;=I39,"","오류")</f>
        <v/>
      </c>
      <c r="Y39" s="432" t="str">
        <f t="shared" ref="Y39:Y69" si="28">IF((J5*19999)&gt;=J39,"","오류")</f>
        <v/>
      </c>
      <c r="Z39" s="432" t="str">
        <f t="shared" ref="Z39:Z69" si="29">IF((K5*29999)&gt;=K39,"","오류")</f>
        <v/>
      </c>
      <c r="AA39" s="432" t="str">
        <f t="shared" ref="AA39:AA69" si="30">IF((L5*39999)&gt;=L39,"","오류")</f>
        <v/>
      </c>
      <c r="AB39" s="432" t="str">
        <f t="shared" ref="AB39:AB69" si="31">IF((M5*49999)&gt;=M39,"","오류")</f>
        <v/>
      </c>
      <c r="AC39" s="432" t="str">
        <f t="shared" ref="AC39:AC69" si="32">IF((N5*99999)&gt;=N39,"","오류")</f>
        <v/>
      </c>
      <c r="AD39" s="432" t="str">
        <f t="shared" ref="AD39:AD69" si="33">IF((O5*199999)&gt;=O39,"","오류")</f>
        <v/>
      </c>
      <c r="AE39" s="432" t="str">
        <f t="shared" ref="AE39:AE69" si="34">IF((P5*2000000)&gt;=P39,"","오류")</f>
        <v/>
      </c>
    </row>
    <row r="40" spans="1:257" ht="21.75" customHeight="1" x14ac:dyDescent="0.15">
      <c r="A40" s="64" t="s">
        <v>395</v>
      </c>
      <c r="B40" s="382">
        <f t="shared" si="18"/>
        <v>28500</v>
      </c>
      <c r="C40" s="383">
        <v>0</v>
      </c>
      <c r="D40" s="383">
        <v>0</v>
      </c>
      <c r="E40" s="383">
        <v>0</v>
      </c>
      <c r="F40" s="383">
        <v>0</v>
      </c>
      <c r="G40" s="383">
        <v>0</v>
      </c>
      <c r="H40" s="383">
        <v>0</v>
      </c>
      <c r="I40" s="383">
        <v>0</v>
      </c>
      <c r="J40" s="383">
        <v>0</v>
      </c>
      <c r="K40" s="383">
        <v>28500</v>
      </c>
      <c r="L40" s="383">
        <v>0</v>
      </c>
      <c r="M40" s="383">
        <v>0</v>
      </c>
      <c r="N40" s="383">
        <v>0</v>
      </c>
      <c r="O40" s="383">
        <v>0</v>
      </c>
      <c r="P40" s="384">
        <v>0</v>
      </c>
      <c r="R40" s="432" t="str">
        <f t="shared" si="21"/>
        <v/>
      </c>
      <c r="S40" s="432" t="str">
        <f t="shared" si="22"/>
        <v/>
      </c>
      <c r="T40" s="432" t="str">
        <f t="shared" si="23"/>
        <v/>
      </c>
      <c r="U40" s="432" t="str">
        <f t="shared" si="24"/>
        <v/>
      </c>
      <c r="V40" s="432" t="str">
        <f t="shared" si="25"/>
        <v/>
      </c>
      <c r="W40" s="432" t="str">
        <f t="shared" si="26"/>
        <v/>
      </c>
      <c r="X40" s="432" t="str">
        <f t="shared" si="27"/>
        <v/>
      </c>
      <c r="Y40" s="432" t="str">
        <f t="shared" si="28"/>
        <v/>
      </c>
      <c r="Z40" s="432" t="str">
        <f t="shared" si="29"/>
        <v/>
      </c>
      <c r="AA40" s="432" t="str">
        <f t="shared" si="30"/>
        <v/>
      </c>
      <c r="AB40" s="432" t="str">
        <f t="shared" si="31"/>
        <v/>
      </c>
      <c r="AC40" s="432" t="str">
        <f t="shared" si="32"/>
        <v/>
      </c>
      <c r="AD40" s="432" t="str">
        <f t="shared" si="33"/>
        <v/>
      </c>
      <c r="AE40" s="432" t="str">
        <f t="shared" si="34"/>
        <v/>
      </c>
    </row>
    <row r="41" spans="1:257" s="201" customFormat="1" ht="21.75" customHeight="1" x14ac:dyDescent="0.15">
      <c r="A41" s="64" t="s">
        <v>396</v>
      </c>
      <c r="B41" s="385">
        <f t="shared" si="18"/>
        <v>78091</v>
      </c>
      <c r="C41" s="526">
        <v>591</v>
      </c>
      <c r="D41" s="526">
        <v>0</v>
      </c>
      <c r="E41" s="526">
        <v>0</v>
      </c>
      <c r="F41" s="526">
        <v>0</v>
      </c>
      <c r="G41" s="526">
        <v>0</v>
      </c>
      <c r="H41" s="526">
        <v>0</v>
      </c>
      <c r="I41" s="526">
        <v>12500</v>
      </c>
      <c r="J41" s="526">
        <v>0</v>
      </c>
      <c r="K41" s="526">
        <v>0</v>
      </c>
      <c r="L41" s="526">
        <v>0</v>
      </c>
      <c r="M41" s="526">
        <v>0</v>
      </c>
      <c r="N41" s="526">
        <v>65000</v>
      </c>
      <c r="O41" s="527">
        <v>0</v>
      </c>
      <c r="P41" s="528">
        <v>0</v>
      </c>
      <c r="Q41" s="1"/>
      <c r="R41" s="442" t="str">
        <f t="shared" si="21"/>
        <v/>
      </c>
      <c r="S41" s="442" t="str">
        <f t="shared" si="22"/>
        <v/>
      </c>
      <c r="T41" s="442" t="str">
        <f t="shared" si="23"/>
        <v/>
      </c>
      <c r="U41" s="442" t="str">
        <f t="shared" si="24"/>
        <v/>
      </c>
      <c r="V41" s="442" t="str">
        <f t="shared" si="25"/>
        <v/>
      </c>
      <c r="W41" s="442" t="str">
        <f t="shared" si="26"/>
        <v/>
      </c>
      <c r="X41" s="432" t="str">
        <f t="shared" si="27"/>
        <v/>
      </c>
      <c r="Y41" s="442" t="str">
        <f t="shared" si="28"/>
        <v/>
      </c>
      <c r="Z41" s="442" t="str">
        <f t="shared" si="29"/>
        <v/>
      </c>
      <c r="AA41" s="442" t="str">
        <f t="shared" si="30"/>
        <v/>
      </c>
      <c r="AB41" s="442" t="str">
        <f t="shared" si="31"/>
        <v/>
      </c>
      <c r="AC41" s="442" t="str">
        <f t="shared" si="32"/>
        <v/>
      </c>
      <c r="AD41" s="442" t="str">
        <f t="shared" si="33"/>
        <v/>
      </c>
      <c r="AE41" s="442" t="str">
        <f t="shared" si="34"/>
        <v/>
      </c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0"/>
      <c r="FH41" s="200"/>
      <c r="FI41" s="200"/>
      <c r="FJ41" s="200"/>
      <c r="FK41" s="200"/>
      <c r="FL41" s="200"/>
      <c r="FM41" s="200"/>
      <c r="FN41" s="200"/>
      <c r="FO41" s="200"/>
      <c r="FP41" s="200"/>
      <c r="FQ41" s="200"/>
      <c r="FR41" s="200"/>
      <c r="FS41" s="200"/>
      <c r="FT41" s="200"/>
      <c r="FU41" s="200"/>
      <c r="FV41" s="200"/>
      <c r="FW41" s="200"/>
      <c r="FX41" s="200"/>
      <c r="FY41" s="200"/>
      <c r="FZ41" s="200"/>
      <c r="GA41" s="200"/>
      <c r="GB41" s="200"/>
      <c r="GC41" s="200"/>
      <c r="GD41" s="200"/>
      <c r="GE41" s="200"/>
      <c r="GF41" s="200"/>
      <c r="GG41" s="200"/>
      <c r="GH41" s="200"/>
      <c r="GI41" s="200"/>
      <c r="GJ41" s="200"/>
      <c r="GK41" s="200"/>
      <c r="GL41" s="200"/>
      <c r="GM41" s="200"/>
      <c r="GN41" s="200"/>
      <c r="GO41" s="200"/>
      <c r="GP41" s="200"/>
      <c r="GQ41" s="200"/>
      <c r="GR41" s="200"/>
      <c r="GS41" s="200"/>
      <c r="GT41" s="200"/>
      <c r="GU41" s="200"/>
      <c r="GV41" s="200"/>
      <c r="GW41" s="200"/>
      <c r="GX41" s="200"/>
      <c r="GY41" s="200"/>
      <c r="GZ41" s="200"/>
      <c r="HA41" s="200"/>
      <c r="HB41" s="200"/>
      <c r="HC41" s="200"/>
      <c r="HD41" s="200"/>
      <c r="HE41" s="200"/>
      <c r="HF41" s="200"/>
      <c r="HG41" s="200"/>
      <c r="HH41" s="200"/>
      <c r="HI41" s="200"/>
      <c r="HJ41" s="200"/>
      <c r="HK41" s="200"/>
      <c r="HL41" s="200"/>
      <c r="HM41" s="200"/>
      <c r="HN41" s="200"/>
      <c r="HO41" s="200"/>
      <c r="HP41" s="200"/>
      <c r="HQ41" s="200"/>
      <c r="HR41" s="200"/>
      <c r="HS41" s="200"/>
      <c r="HT41" s="200"/>
      <c r="HU41" s="200"/>
      <c r="HV41" s="200"/>
      <c r="HW41" s="200"/>
      <c r="HX41" s="200"/>
      <c r="HY41" s="200"/>
      <c r="HZ41" s="200"/>
      <c r="IA41" s="200"/>
      <c r="IB41" s="200"/>
      <c r="IC41" s="200"/>
      <c r="ID41" s="200"/>
      <c r="IE41" s="200"/>
      <c r="IF41" s="200"/>
      <c r="IG41" s="200"/>
      <c r="IH41" s="200"/>
      <c r="II41" s="200"/>
      <c r="IJ41" s="200"/>
      <c r="IK41" s="200"/>
      <c r="IL41" s="200"/>
      <c r="IM41" s="200"/>
      <c r="IN41" s="200"/>
      <c r="IO41" s="200"/>
      <c r="IP41" s="200"/>
      <c r="IQ41" s="200"/>
      <c r="IR41" s="200"/>
      <c r="IS41" s="200"/>
      <c r="IT41" s="200"/>
      <c r="IU41" s="200"/>
      <c r="IV41" s="200"/>
      <c r="IW41" s="200"/>
    </row>
    <row r="42" spans="1:257" ht="21.75" customHeight="1" x14ac:dyDescent="0.15">
      <c r="A42" s="64" t="s">
        <v>397</v>
      </c>
      <c r="B42" s="385">
        <f t="shared" si="18"/>
        <v>509704</v>
      </c>
      <c r="C42" s="386">
        <v>704</v>
      </c>
      <c r="D42" s="386">
        <v>0</v>
      </c>
      <c r="E42" s="386">
        <v>0</v>
      </c>
      <c r="F42" s="386">
        <v>0</v>
      </c>
      <c r="G42" s="386">
        <v>0</v>
      </c>
      <c r="H42" s="386">
        <v>0</v>
      </c>
      <c r="I42" s="386">
        <v>0</v>
      </c>
      <c r="J42" s="386">
        <v>0</v>
      </c>
      <c r="K42" s="386">
        <v>0</v>
      </c>
      <c r="L42" s="386">
        <v>69000</v>
      </c>
      <c r="M42" s="386">
        <v>80000</v>
      </c>
      <c r="N42" s="386">
        <v>60000</v>
      </c>
      <c r="O42" s="386">
        <v>300000</v>
      </c>
      <c r="P42" s="387">
        <v>0</v>
      </c>
      <c r="R42" s="432" t="str">
        <f t="shared" si="21"/>
        <v/>
      </c>
      <c r="S42" s="432" t="str">
        <f t="shared" si="22"/>
        <v/>
      </c>
      <c r="T42" s="432" t="str">
        <f t="shared" si="23"/>
        <v/>
      </c>
      <c r="U42" s="432" t="str">
        <f t="shared" si="24"/>
        <v/>
      </c>
      <c r="V42" s="432" t="str">
        <f t="shared" si="25"/>
        <v/>
      </c>
      <c r="W42" s="432" t="str">
        <f t="shared" si="26"/>
        <v/>
      </c>
      <c r="X42" s="432" t="str">
        <f t="shared" si="27"/>
        <v/>
      </c>
      <c r="Y42" s="432" t="str">
        <f t="shared" si="28"/>
        <v/>
      </c>
      <c r="Z42" s="432" t="str">
        <f t="shared" si="29"/>
        <v/>
      </c>
      <c r="AA42" s="432" t="str">
        <f t="shared" si="30"/>
        <v/>
      </c>
      <c r="AB42" s="432" t="str">
        <f t="shared" si="31"/>
        <v/>
      </c>
      <c r="AC42" s="432" t="str">
        <f t="shared" si="32"/>
        <v/>
      </c>
      <c r="AD42" s="432" t="str">
        <f t="shared" si="33"/>
        <v/>
      </c>
      <c r="AE42" s="432" t="str">
        <f t="shared" si="34"/>
        <v/>
      </c>
    </row>
    <row r="43" spans="1:257" ht="21.75" customHeight="1" x14ac:dyDescent="0.15">
      <c r="A43" s="64" t="s">
        <v>398</v>
      </c>
      <c r="B43" s="388">
        <f t="shared" si="18"/>
        <v>313575</v>
      </c>
      <c r="C43" s="386">
        <v>1575</v>
      </c>
      <c r="D43" s="386">
        <v>0</v>
      </c>
      <c r="E43" s="386">
        <v>0</v>
      </c>
      <c r="F43" s="386">
        <v>2000</v>
      </c>
      <c r="G43" s="386">
        <v>0</v>
      </c>
      <c r="H43" s="386">
        <v>0</v>
      </c>
      <c r="I43" s="386">
        <v>0</v>
      </c>
      <c r="J43" s="386">
        <v>0</v>
      </c>
      <c r="K43" s="386">
        <v>50000</v>
      </c>
      <c r="L43" s="386">
        <v>95000</v>
      </c>
      <c r="M43" s="386">
        <v>0</v>
      </c>
      <c r="N43" s="386">
        <v>165000</v>
      </c>
      <c r="O43" s="386">
        <v>0</v>
      </c>
      <c r="P43" s="387">
        <v>0</v>
      </c>
      <c r="R43" s="432" t="str">
        <f t="shared" si="21"/>
        <v/>
      </c>
      <c r="S43" s="432" t="str">
        <f t="shared" si="22"/>
        <v/>
      </c>
      <c r="T43" s="432" t="str">
        <f t="shared" si="23"/>
        <v/>
      </c>
      <c r="U43" s="432" t="str">
        <f t="shared" si="24"/>
        <v/>
      </c>
      <c r="V43" s="432" t="str">
        <f t="shared" si="25"/>
        <v/>
      </c>
      <c r="W43" s="432" t="str">
        <f t="shared" si="26"/>
        <v/>
      </c>
      <c r="X43" s="432" t="str">
        <f t="shared" si="27"/>
        <v/>
      </c>
      <c r="Y43" s="432" t="str">
        <f t="shared" si="28"/>
        <v/>
      </c>
      <c r="Z43" s="432" t="str">
        <f t="shared" si="29"/>
        <v/>
      </c>
      <c r="AA43" s="432" t="str">
        <f t="shared" si="30"/>
        <v/>
      </c>
      <c r="AB43" s="432" t="str">
        <f t="shared" si="31"/>
        <v/>
      </c>
      <c r="AC43" s="432" t="str">
        <f t="shared" si="32"/>
        <v/>
      </c>
      <c r="AD43" s="432" t="str">
        <f t="shared" si="33"/>
        <v/>
      </c>
      <c r="AE43" s="432" t="str">
        <f t="shared" si="34"/>
        <v/>
      </c>
    </row>
    <row r="44" spans="1:257" ht="21.75" customHeight="1" x14ac:dyDescent="0.15">
      <c r="A44" s="64" t="s">
        <v>399</v>
      </c>
      <c r="B44" s="388">
        <f t="shared" si="18"/>
        <v>727175</v>
      </c>
      <c r="C44" s="386">
        <v>455</v>
      </c>
      <c r="D44" s="386">
        <v>0</v>
      </c>
      <c r="E44" s="386">
        <v>0</v>
      </c>
      <c r="F44" s="386">
        <v>0</v>
      </c>
      <c r="G44" s="386">
        <v>0</v>
      </c>
      <c r="H44" s="386">
        <v>7000</v>
      </c>
      <c r="I44" s="386">
        <v>0</v>
      </c>
      <c r="J44" s="386">
        <v>15000</v>
      </c>
      <c r="K44" s="386">
        <v>21000</v>
      </c>
      <c r="L44" s="386">
        <v>60000</v>
      </c>
      <c r="M44" s="386">
        <v>40500</v>
      </c>
      <c r="N44" s="386">
        <v>383220</v>
      </c>
      <c r="O44" s="386">
        <v>200000</v>
      </c>
      <c r="P44" s="387">
        <v>0</v>
      </c>
      <c r="R44" s="432" t="str">
        <f t="shared" si="21"/>
        <v/>
      </c>
      <c r="S44" s="432" t="str">
        <f t="shared" si="22"/>
        <v/>
      </c>
      <c r="T44" s="432" t="str">
        <f t="shared" si="23"/>
        <v/>
      </c>
      <c r="U44" s="432" t="str">
        <f t="shared" si="24"/>
        <v/>
      </c>
      <c r="V44" s="432" t="str">
        <f t="shared" si="25"/>
        <v/>
      </c>
      <c r="W44" s="432" t="str">
        <f t="shared" si="26"/>
        <v/>
      </c>
      <c r="X44" s="432" t="str">
        <f t="shared" si="27"/>
        <v/>
      </c>
      <c r="Y44" s="432" t="str">
        <f t="shared" si="28"/>
        <v/>
      </c>
      <c r="Z44" s="432" t="str">
        <f t="shared" si="29"/>
        <v/>
      </c>
      <c r="AA44" s="432" t="str">
        <f t="shared" si="30"/>
        <v>오류</v>
      </c>
      <c r="AB44" s="432" t="str">
        <f t="shared" si="31"/>
        <v/>
      </c>
      <c r="AC44" s="432" t="str">
        <f t="shared" si="32"/>
        <v/>
      </c>
      <c r="AD44" s="432" t="str">
        <f t="shared" si="33"/>
        <v/>
      </c>
      <c r="AE44" s="432" t="str">
        <f t="shared" si="34"/>
        <v/>
      </c>
    </row>
    <row r="45" spans="1:257" ht="21.75" customHeight="1" x14ac:dyDescent="0.15">
      <c r="A45" s="64" t="s">
        <v>400</v>
      </c>
      <c r="B45" s="388">
        <f t="shared" si="18"/>
        <v>353935</v>
      </c>
      <c r="C45" s="386">
        <v>935</v>
      </c>
      <c r="D45" s="386">
        <v>0</v>
      </c>
      <c r="E45" s="386">
        <v>0</v>
      </c>
      <c r="F45" s="386">
        <v>0</v>
      </c>
      <c r="G45" s="386">
        <v>0</v>
      </c>
      <c r="H45" s="386">
        <v>0</v>
      </c>
      <c r="I45" s="386">
        <v>0</v>
      </c>
      <c r="J45" s="386">
        <v>0</v>
      </c>
      <c r="K45" s="386">
        <v>0</v>
      </c>
      <c r="L45" s="386">
        <v>33000</v>
      </c>
      <c r="M45" s="386">
        <v>0</v>
      </c>
      <c r="N45" s="386">
        <v>0</v>
      </c>
      <c r="O45" s="386">
        <v>320000</v>
      </c>
      <c r="P45" s="387">
        <v>0</v>
      </c>
      <c r="R45" s="432" t="str">
        <f t="shared" si="21"/>
        <v/>
      </c>
      <c r="S45" s="432" t="str">
        <f t="shared" si="22"/>
        <v/>
      </c>
      <c r="T45" s="432" t="str">
        <f t="shared" si="23"/>
        <v/>
      </c>
      <c r="U45" s="432" t="str">
        <f t="shared" si="24"/>
        <v/>
      </c>
      <c r="V45" s="432" t="str">
        <f t="shared" si="25"/>
        <v/>
      </c>
      <c r="W45" s="432" t="str">
        <f t="shared" si="26"/>
        <v/>
      </c>
      <c r="X45" s="432" t="str">
        <f t="shared" si="27"/>
        <v/>
      </c>
      <c r="Y45" s="432" t="str">
        <f t="shared" si="28"/>
        <v/>
      </c>
      <c r="Z45" s="432" t="str">
        <f t="shared" si="29"/>
        <v/>
      </c>
      <c r="AA45" s="432" t="str">
        <f t="shared" si="30"/>
        <v/>
      </c>
      <c r="AB45" s="432" t="str">
        <f t="shared" si="31"/>
        <v/>
      </c>
      <c r="AC45" s="432" t="str">
        <f t="shared" si="32"/>
        <v/>
      </c>
      <c r="AD45" s="432" t="str">
        <f t="shared" si="33"/>
        <v/>
      </c>
      <c r="AE45" s="432" t="str">
        <f t="shared" si="34"/>
        <v/>
      </c>
    </row>
    <row r="46" spans="1:257" ht="21.75" customHeight="1" x14ac:dyDescent="0.15">
      <c r="A46" s="64" t="s">
        <v>401</v>
      </c>
      <c r="B46" s="388">
        <f t="shared" si="18"/>
        <v>160300</v>
      </c>
      <c r="C46" s="386">
        <v>0</v>
      </c>
      <c r="D46" s="386">
        <v>0</v>
      </c>
      <c r="E46" s="386">
        <v>0</v>
      </c>
      <c r="F46" s="386">
        <v>0</v>
      </c>
      <c r="G46" s="386">
        <v>0</v>
      </c>
      <c r="H46" s="386">
        <v>0</v>
      </c>
      <c r="I46" s="386">
        <v>0</v>
      </c>
      <c r="J46" s="386">
        <v>0</v>
      </c>
      <c r="K46" s="386">
        <v>0</v>
      </c>
      <c r="L46" s="386">
        <v>69800</v>
      </c>
      <c r="M46" s="386">
        <v>0</v>
      </c>
      <c r="N46" s="386">
        <v>90500</v>
      </c>
      <c r="O46" s="386">
        <v>0</v>
      </c>
      <c r="P46" s="387">
        <v>0</v>
      </c>
      <c r="R46" s="432" t="str">
        <f t="shared" si="21"/>
        <v/>
      </c>
      <c r="S46" s="432" t="str">
        <f t="shared" si="22"/>
        <v/>
      </c>
      <c r="T46" s="432" t="str">
        <f t="shared" si="23"/>
        <v/>
      </c>
      <c r="U46" s="432" t="str">
        <f t="shared" si="24"/>
        <v/>
      </c>
      <c r="V46" s="432" t="str">
        <f t="shared" si="25"/>
        <v/>
      </c>
      <c r="W46" s="432" t="str">
        <f t="shared" si="26"/>
        <v/>
      </c>
      <c r="X46" s="432" t="str">
        <f t="shared" si="27"/>
        <v/>
      </c>
      <c r="Y46" s="432" t="str">
        <f t="shared" si="28"/>
        <v/>
      </c>
      <c r="Z46" s="432" t="str">
        <f t="shared" si="29"/>
        <v/>
      </c>
      <c r="AA46" s="432" t="str">
        <f t="shared" si="30"/>
        <v/>
      </c>
      <c r="AB46" s="432" t="str">
        <f t="shared" si="31"/>
        <v/>
      </c>
      <c r="AC46" s="432" t="str">
        <f t="shared" si="32"/>
        <v/>
      </c>
      <c r="AD46" s="432" t="str">
        <f t="shared" si="33"/>
        <v/>
      </c>
      <c r="AE46" s="432" t="str">
        <f t="shared" si="34"/>
        <v/>
      </c>
    </row>
    <row r="47" spans="1:257" ht="21.75" customHeight="1" x14ac:dyDescent="0.15">
      <c r="A47" s="64" t="s">
        <v>402</v>
      </c>
      <c r="B47" s="388">
        <f t="shared" si="18"/>
        <v>170323</v>
      </c>
      <c r="C47" s="386">
        <v>323</v>
      </c>
      <c r="D47" s="386">
        <v>0</v>
      </c>
      <c r="E47" s="386">
        <v>0</v>
      </c>
      <c r="F47" s="386">
        <v>0</v>
      </c>
      <c r="G47" s="386">
        <v>0</v>
      </c>
      <c r="H47" s="386">
        <v>0</v>
      </c>
      <c r="I47" s="386">
        <v>0</v>
      </c>
      <c r="J47" s="386">
        <v>0</v>
      </c>
      <c r="K47" s="386">
        <v>0</v>
      </c>
      <c r="L47" s="386">
        <v>0</v>
      </c>
      <c r="M47" s="386">
        <v>0</v>
      </c>
      <c r="N47" s="386">
        <v>70000</v>
      </c>
      <c r="O47" s="386">
        <v>100000</v>
      </c>
      <c r="P47" s="387">
        <v>0</v>
      </c>
      <c r="R47" s="432" t="str">
        <f t="shared" si="21"/>
        <v/>
      </c>
      <c r="S47" s="432" t="str">
        <f t="shared" si="22"/>
        <v/>
      </c>
      <c r="T47" s="432" t="str">
        <f t="shared" si="23"/>
        <v/>
      </c>
      <c r="U47" s="432" t="str">
        <f t="shared" si="24"/>
        <v/>
      </c>
      <c r="V47" s="432" t="str">
        <f t="shared" si="25"/>
        <v/>
      </c>
      <c r="W47" s="432" t="str">
        <f t="shared" si="26"/>
        <v/>
      </c>
      <c r="X47" s="432" t="str">
        <f t="shared" si="27"/>
        <v/>
      </c>
      <c r="Y47" s="432" t="str">
        <f t="shared" si="28"/>
        <v/>
      </c>
      <c r="Z47" s="432" t="str">
        <f t="shared" si="29"/>
        <v/>
      </c>
      <c r="AA47" s="432" t="str">
        <f t="shared" si="30"/>
        <v/>
      </c>
      <c r="AB47" s="432" t="str">
        <f t="shared" si="31"/>
        <v/>
      </c>
      <c r="AC47" s="432" t="str">
        <f t="shared" si="32"/>
        <v/>
      </c>
      <c r="AD47" s="432" t="str">
        <f t="shared" si="33"/>
        <v/>
      </c>
      <c r="AE47" s="432" t="str">
        <f t="shared" si="34"/>
        <v/>
      </c>
    </row>
    <row r="48" spans="1:257" ht="21.75" customHeight="1" x14ac:dyDescent="0.15">
      <c r="A48" s="64" t="s">
        <v>403</v>
      </c>
      <c r="B48" s="388">
        <f t="shared" si="18"/>
        <v>607464</v>
      </c>
      <c r="C48" s="386">
        <v>964</v>
      </c>
      <c r="D48" s="386">
        <v>500</v>
      </c>
      <c r="E48" s="386">
        <v>0</v>
      </c>
      <c r="F48" s="389">
        <v>0</v>
      </c>
      <c r="G48" s="386">
        <v>0</v>
      </c>
      <c r="H48" s="386">
        <v>0</v>
      </c>
      <c r="I48" s="386">
        <v>0</v>
      </c>
      <c r="J48" s="386">
        <v>0</v>
      </c>
      <c r="K48" s="386">
        <v>0</v>
      </c>
      <c r="L48" s="386">
        <v>140000</v>
      </c>
      <c r="M48" s="386">
        <v>85000</v>
      </c>
      <c r="N48" s="386">
        <v>381000</v>
      </c>
      <c r="O48" s="386">
        <v>0</v>
      </c>
      <c r="P48" s="387">
        <v>0</v>
      </c>
      <c r="R48" s="432" t="str">
        <f t="shared" si="21"/>
        <v/>
      </c>
      <c r="S48" s="432" t="str">
        <f t="shared" si="22"/>
        <v/>
      </c>
      <c r="T48" s="432" t="str">
        <f t="shared" si="23"/>
        <v/>
      </c>
      <c r="U48" s="432" t="str">
        <f t="shared" si="24"/>
        <v/>
      </c>
      <c r="V48" s="432" t="str">
        <f t="shared" si="25"/>
        <v/>
      </c>
      <c r="W48" s="432" t="str">
        <f t="shared" si="26"/>
        <v/>
      </c>
      <c r="X48" s="432" t="str">
        <f t="shared" si="27"/>
        <v/>
      </c>
      <c r="Y48" s="432" t="str">
        <f t="shared" si="28"/>
        <v/>
      </c>
      <c r="Z48" s="432" t="str">
        <f t="shared" si="29"/>
        <v/>
      </c>
      <c r="AA48" s="432" t="str">
        <f t="shared" si="30"/>
        <v/>
      </c>
      <c r="AB48" s="432" t="str">
        <f t="shared" si="31"/>
        <v/>
      </c>
      <c r="AC48" s="432" t="str">
        <f t="shared" si="32"/>
        <v/>
      </c>
      <c r="AD48" s="432" t="str">
        <f t="shared" si="33"/>
        <v/>
      </c>
      <c r="AE48" s="432" t="str">
        <f t="shared" si="34"/>
        <v/>
      </c>
    </row>
    <row r="49" spans="1:257" s="201" customFormat="1" ht="21.75" customHeight="1" x14ac:dyDescent="0.15">
      <c r="A49" s="64" t="s">
        <v>404</v>
      </c>
      <c r="B49" s="385">
        <f t="shared" si="18"/>
        <v>316585</v>
      </c>
      <c r="C49" s="390">
        <v>728</v>
      </c>
      <c r="D49" s="390">
        <v>0</v>
      </c>
      <c r="E49" s="390">
        <v>0</v>
      </c>
      <c r="F49" s="390">
        <v>0</v>
      </c>
      <c r="G49" s="390">
        <v>0</v>
      </c>
      <c r="H49" s="390">
        <v>0</v>
      </c>
      <c r="I49" s="390">
        <v>0</v>
      </c>
      <c r="J49" s="390">
        <v>0</v>
      </c>
      <c r="K49" s="390">
        <v>0</v>
      </c>
      <c r="L49" s="390">
        <v>34000</v>
      </c>
      <c r="M49" s="390">
        <v>83000</v>
      </c>
      <c r="N49" s="390">
        <v>198857</v>
      </c>
      <c r="O49" s="390">
        <v>0</v>
      </c>
      <c r="P49" s="391">
        <v>0</v>
      </c>
      <c r="Q49" s="1"/>
      <c r="R49" s="442" t="str">
        <f t="shared" si="21"/>
        <v/>
      </c>
      <c r="S49" s="442" t="str">
        <f t="shared" si="22"/>
        <v/>
      </c>
      <c r="T49" s="442" t="str">
        <f t="shared" si="23"/>
        <v/>
      </c>
      <c r="U49" s="442" t="str">
        <f t="shared" si="24"/>
        <v/>
      </c>
      <c r="V49" s="442" t="str">
        <f t="shared" si="25"/>
        <v/>
      </c>
      <c r="W49" s="442" t="str">
        <f t="shared" si="26"/>
        <v/>
      </c>
      <c r="X49" s="432" t="str">
        <f t="shared" si="27"/>
        <v/>
      </c>
      <c r="Y49" s="442" t="str">
        <f t="shared" si="28"/>
        <v/>
      </c>
      <c r="Z49" s="442" t="str">
        <f t="shared" si="29"/>
        <v/>
      </c>
      <c r="AA49" s="442" t="str">
        <f t="shared" si="30"/>
        <v/>
      </c>
      <c r="AB49" s="442" t="str">
        <f t="shared" si="31"/>
        <v/>
      </c>
      <c r="AC49" s="442" t="str">
        <f t="shared" si="32"/>
        <v/>
      </c>
      <c r="AD49" s="442" t="str">
        <f t="shared" si="33"/>
        <v/>
      </c>
      <c r="AE49" s="442" t="str">
        <f t="shared" si="34"/>
        <v/>
      </c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  <c r="FF49" s="200"/>
      <c r="FG49" s="200"/>
      <c r="FH49" s="200"/>
      <c r="FI49" s="200"/>
      <c r="FJ49" s="200"/>
      <c r="FK49" s="200"/>
      <c r="FL49" s="200"/>
      <c r="FM49" s="200"/>
      <c r="FN49" s="200"/>
      <c r="FO49" s="200"/>
      <c r="FP49" s="200"/>
      <c r="FQ49" s="200"/>
      <c r="FR49" s="200"/>
      <c r="FS49" s="200"/>
      <c r="FT49" s="200"/>
      <c r="FU49" s="200"/>
      <c r="FV49" s="200"/>
      <c r="FW49" s="200"/>
      <c r="FX49" s="200"/>
      <c r="FY49" s="200"/>
      <c r="FZ49" s="200"/>
      <c r="GA49" s="200"/>
      <c r="GB49" s="200"/>
      <c r="GC49" s="200"/>
      <c r="GD49" s="200"/>
      <c r="GE49" s="200"/>
      <c r="GF49" s="200"/>
      <c r="GG49" s="200"/>
      <c r="GH49" s="200"/>
      <c r="GI49" s="200"/>
      <c r="GJ49" s="200"/>
      <c r="GK49" s="200"/>
      <c r="GL49" s="200"/>
      <c r="GM49" s="200"/>
      <c r="GN49" s="200"/>
      <c r="GO49" s="200"/>
      <c r="GP49" s="200"/>
      <c r="GQ49" s="200"/>
      <c r="GR49" s="200"/>
      <c r="GS49" s="200"/>
      <c r="GT49" s="200"/>
      <c r="GU49" s="200"/>
      <c r="GV49" s="200"/>
      <c r="GW49" s="200"/>
      <c r="GX49" s="200"/>
      <c r="GY49" s="200"/>
      <c r="GZ49" s="200"/>
      <c r="HA49" s="200"/>
      <c r="HB49" s="200"/>
      <c r="HC49" s="200"/>
      <c r="HD49" s="200"/>
      <c r="HE49" s="200"/>
      <c r="HF49" s="200"/>
      <c r="HG49" s="200"/>
      <c r="HH49" s="200"/>
      <c r="HI49" s="200"/>
      <c r="HJ49" s="200"/>
      <c r="HK49" s="200"/>
      <c r="HL49" s="200"/>
      <c r="HM49" s="200"/>
      <c r="HN49" s="200"/>
      <c r="HO49" s="200"/>
      <c r="HP49" s="200"/>
      <c r="HQ49" s="200"/>
      <c r="HR49" s="200"/>
      <c r="HS49" s="200"/>
      <c r="HT49" s="200"/>
      <c r="HU49" s="200"/>
      <c r="HV49" s="200"/>
      <c r="HW49" s="200"/>
      <c r="HX49" s="200"/>
      <c r="HY49" s="200"/>
      <c r="HZ49" s="200"/>
      <c r="IA49" s="200"/>
      <c r="IB49" s="200"/>
      <c r="IC49" s="200"/>
      <c r="ID49" s="200"/>
      <c r="IE49" s="200"/>
      <c r="IF49" s="200"/>
      <c r="IG49" s="200"/>
      <c r="IH49" s="200"/>
      <c r="II49" s="200"/>
      <c r="IJ49" s="200"/>
      <c r="IK49" s="200"/>
      <c r="IL49" s="200"/>
      <c r="IM49" s="200"/>
      <c r="IN49" s="200"/>
      <c r="IO49" s="200"/>
      <c r="IP49" s="200"/>
      <c r="IQ49" s="200"/>
      <c r="IR49" s="200"/>
      <c r="IS49" s="200"/>
      <c r="IT49" s="200"/>
      <c r="IU49" s="200"/>
      <c r="IV49" s="200"/>
      <c r="IW49" s="200"/>
    </row>
    <row r="50" spans="1:257" ht="21.75" customHeight="1" x14ac:dyDescent="0.15">
      <c r="A50" s="64" t="s">
        <v>405</v>
      </c>
      <c r="B50" s="382">
        <f t="shared" si="18"/>
        <v>266209</v>
      </c>
      <c r="C50" s="386">
        <v>1209</v>
      </c>
      <c r="D50" s="386">
        <v>0</v>
      </c>
      <c r="E50" s="386">
        <v>0</v>
      </c>
      <c r="F50" s="386">
        <v>0</v>
      </c>
      <c r="G50" s="386">
        <v>0</v>
      </c>
      <c r="H50" s="386">
        <v>0</v>
      </c>
      <c r="I50" s="386">
        <v>0</v>
      </c>
      <c r="J50" s="386">
        <v>66000</v>
      </c>
      <c r="K50" s="386">
        <v>20000</v>
      </c>
      <c r="L50" s="386">
        <v>30000</v>
      </c>
      <c r="M50" s="386">
        <v>40000</v>
      </c>
      <c r="N50" s="386">
        <v>109000</v>
      </c>
      <c r="O50" s="386">
        <v>0</v>
      </c>
      <c r="P50" s="387">
        <v>0</v>
      </c>
      <c r="R50" s="432" t="str">
        <f t="shared" si="21"/>
        <v/>
      </c>
      <c r="S50" s="432" t="str">
        <f t="shared" si="22"/>
        <v/>
      </c>
      <c r="T50" s="432" t="str">
        <f t="shared" si="23"/>
        <v/>
      </c>
      <c r="U50" s="432" t="str">
        <f t="shared" si="24"/>
        <v/>
      </c>
      <c r="V50" s="432" t="str">
        <f t="shared" si="25"/>
        <v/>
      </c>
      <c r="W50" s="432" t="str">
        <f t="shared" si="26"/>
        <v/>
      </c>
      <c r="X50" s="432" t="str">
        <f t="shared" si="27"/>
        <v/>
      </c>
      <c r="Y50" s="432" t="str">
        <f t="shared" si="28"/>
        <v/>
      </c>
      <c r="Z50" s="432" t="str">
        <f t="shared" si="29"/>
        <v/>
      </c>
      <c r="AA50" s="432" t="str">
        <f t="shared" si="30"/>
        <v/>
      </c>
      <c r="AB50" s="432" t="str">
        <f t="shared" si="31"/>
        <v/>
      </c>
      <c r="AC50" s="432" t="str">
        <f t="shared" si="32"/>
        <v/>
      </c>
      <c r="AD50" s="432" t="str">
        <f t="shared" si="33"/>
        <v/>
      </c>
      <c r="AE50" s="432" t="str">
        <f t="shared" si="34"/>
        <v/>
      </c>
    </row>
    <row r="51" spans="1:257" ht="21.75" customHeight="1" x14ac:dyDescent="0.15">
      <c r="A51" s="64"/>
      <c r="B51" s="382">
        <f t="shared" si="18"/>
        <v>0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7"/>
      <c r="R51" s="432" t="str">
        <f t="shared" si="21"/>
        <v/>
      </c>
      <c r="S51" s="432" t="str">
        <f t="shared" si="22"/>
        <v/>
      </c>
      <c r="T51" s="432" t="str">
        <f t="shared" si="23"/>
        <v/>
      </c>
      <c r="U51" s="432" t="str">
        <f t="shared" si="24"/>
        <v/>
      </c>
      <c r="V51" s="432" t="str">
        <f t="shared" si="25"/>
        <v/>
      </c>
      <c r="W51" s="432" t="str">
        <f t="shared" si="26"/>
        <v/>
      </c>
      <c r="X51" s="432" t="str">
        <f t="shared" si="27"/>
        <v/>
      </c>
      <c r="Y51" s="432" t="str">
        <f t="shared" si="28"/>
        <v/>
      </c>
      <c r="Z51" s="432" t="str">
        <f t="shared" si="29"/>
        <v/>
      </c>
      <c r="AA51" s="432" t="str">
        <f t="shared" si="30"/>
        <v/>
      </c>
      <c r="AB51" s="432" t="str">
        <f t="shared" si="31"/>
        <v/>
      </c>
      <c r="AC51" s="432" t="str">
        <f t="shared" si="32"/>
        <v/>
      </c>
      <c r="AD51" s="432" t="str">
        <f t="shared" si="33"/>
        <v/>
      </c>
      <c r="AE51" s="432" t="str">
        <f t="shared" si="34"/>
        <v/>
      </c>
    </row>
    <row r="52" spans="1:257" ht="21.75" customHeight="1" x14ac:dyDescent="0.15">
      <c r="A52" s="64"/>
      <c r="B52" s="382">
        <f t="shared" si="18"/>
        <v>0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9"/>
      <c r="P52" s="356"/>
      <c r="R52" s="432" t="str">
        <f t="shared" si="21"/>
        <v/>
      </c>
      <c r="S52" s="432" t="str">
        <f t="shared" si="22"/>
        <v/>
      </c>
      <c r="T52" s="432" t="str">
        <f t="shared" si="23"/>
        <v/>
      </c>
      <c r="U52" s="432" t="str">
        <f t="shared" si="24"/>
        <v/>
      </c>
      <c r="V52" s="432" t="str">
        <f t="shared" si="25"/>
        <v/>
      </c>
      <c r="W52" s="432" t="str">
        <f t="shared" si="26"/>
        <v/>
      </c>
      <c r="X52" s="432" t="str">
        <f t="shared" si="27"/>
        <v/>
      </c>
      <c r="Y52" s="432" t="str">
        <f t="shared" si="28"/>
        <v/>
      </c>
      <c r="Z52" s="432" t="str">
        <f t="shared" si="29"/>
        <v/>
      </c>
      <c r="AA52" s="432" t="str">
        <f t="shared" si="30"/>
        <v/>
      </c>
      <c r="AB52" s="432" t="str">
        <f t="shared" si="31"/>
        <v/>
      </c>
      <c r="AC52" s="432" t="str">
        <f t="shared" si="32"/>
        <v/>
      </c>
      <c r="AD52" s="432" t="str">
        <f t="shared" si="33"/>
        <v/>
      </c>
      <c r="AE52" s="432" t="str">
        <f t="shared" si="34"/>
        <v/>
      </c>
    </row>
    <row r="53" spans="1:257" ht="21.75" customHeight="1" x14ac:dyDescent="0.15">
      <c r="A53" s="64"/>
      <c r="B53" s="382">
        <f t="shared" si="18"/>
        <v>0</v>
      </c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9"/>
      <c r="P53" s="356"/>
      <c r="R53" s="432" t="str">
        <f t="shared" si="21"/>
        <v/>
      </c>
      <c r="S53" s="432" t="str">
        <f t="shared" si="22"/>
        <v/>
      </c>
      <c r="T53" s="432" t="str">
        <f t="shared" si="23"/>
        <v/>
      </c>
      <c r="U53" s="432" t="str">
        <f t="shared" si="24"/>
        <v/>
      </c>
      <c r="V53" s="432" t="str">
        <f t="shared" si="25"/>
        <v/>
      </c>
      <c r="W53" s="432" t="str">
        <f t="shared" si="26"/>
        <v/>
      </c>
      <c r="X53" s="432" t="str">
        <f t="shared" si="27"/>
        <v/>
      </c>
      <c r="Y53" s="432" t="str">
        <f t="shared" si="28"/>
        <v/>
      </c>
      <c r="Z53" s="432" t="str">
        <f t="shared" si="29"/>
        <v/>
      </c>
      <c r="AA53" s="432" t="str">
        <f t="shared" si="30"/>
        <v/>
      </c>
      <c r="AB53" s="432" t="str">
        <f t="shared" si="31"/>
        <v/>
      </c>
      <c r="AC53" s="432" t="str">
        <f t="shared" si="32"/>
        <v/>
      </c>
      <c r="AD53" s="432" t="str">
        <f t="shared" si="33"/>
        <v/>
      </c>
      <c r="AE53" s="432" t="str">
        <f t="shared" si="34"/>
        <v/>
      </c>
    </row>
    <row r="54" spans="1:257" ht="21.75" customHeight="1" x14ac:dyDescent="0.15">
      <c r="A54" s="64"/>
      <c r="B54" s="382">
        <f t="shared" ref="B54:B69" si="35">SUM(C54:P54)</f>
        <v>0</v>
      </c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9"/>
      <c r="P54" s="356"/>
      <c r="R54" s="432" t="str">
        <f t="shared" si="21"/>
        <v/>
      </c>
      <c r="S54" s="432" t="str">
        <f t="shared" si="22"/>
        <v/>
      </c>
      <c r="T54" s="432" t="str">
        <f t="shared" si="23"/>
        <v/>
      </c>
      <c r="U54" s="432" t="str">
        <f t="shared" si="24"/>
        <v/>
      </c>
      <c r="V54" s="432" t="str">
        <f t="shared" si="25"/>
        <v/>
      </c>
      <c r="W54" s="432" t="str">
        <f t="shared" si="26"/>
        <v/>
      </c>
      <c r="X54" s="432" t="str">
        <f t="shared" si="27"/>
        <v/>
      </c>
      <c r="Y54" s="432" t="str">
        <f t="shared" si="28"/>
        <v/>
      </c>
      <c r="Z54" s="432" t="str">
        <f t="shared" si="29"/>
        <v/>
      </c>
      <c r="AA54" s="432" t="str">
        <f t="shared" si="30"/>
        <v/>
      </c>
      <c r="AB54" s="432" t="str">
        <f t="shared" si="31"/>
        <v/>
      </c>
      <c r="AC54" s="432" t="str">
        <f t="shared" si="32"/>
        <v/>
      </c>
      <c r="AD54" s="432" t="str">
        <f t="shared" si="33"/>
        <v/>
      </c>
      <c r="AE54" s="432" t="str">
        <f t="shared" si="34"/>
        <v/>
      </c>
    </row>
    <row r="55" spans="1:257" ht="21.75" customHeight="1" x14ac:dyDescent="0.15">
      <c r="A55" s="64"/>
      <c r="B55" s="382">
        <f t="shared" si="35"/>
        <v>0</v>
      </c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9"/>
      <c r="P55" s="356"/>
      <c r="R55" s="432" t="str">
        <f t="shared" si="21"/>
        <v/>
      </c>
      <c r="S55" s="432" t="str">
        <f t="shared" si="22"/>
        <v/>
      </c>
      <c r="T55" s="432" t="str">
        <f t="shared" si="23"/>
        <v/>
      </c>
      <c r="U55" s="432" t="str">
        <f t="shared" si="24"/>
        <v/>
      </c>
      <c r="V55" s="432" t="str">
        <f t="shared" si="25"/>
        <v/>
      </c>
      <c r="W55" s="432" t="str">
        <f t="shared" si="26"/>
        <v/>
      </c>
      <c r="X55" s="432" t="str">
        <f t="shared" si="27"/>
        <v/>
      </c>
      <c r="Y55" s="432" t="str">
        <f t="shared" si="28"/>
        <v/>
      </c>
      <c r="Z55" s="432" t="str">
        <f t="shared" si="29"/>
        <v/>
      </c>
      <c r="AA55" s="432" t="str">
        <f t="shared" si="30"/>
        <v/>
      </c>
      <c r="AB55" s="432" t="str">
        <f t="shared" si="31"/>
        <v/>
      </c>
      <c r="AC55" s="432" t="str">
        <f t="shared" si="32"/>
        <v/>
      </c>
      <c r="AD55" s="432" t="str">
        <f t="shared" si="33"/>
        <v/>
      </c>
      <c r="AE55" s="432" t="str">
        <f t="shared" si="34"/>
        <v/>
      </c>
    </row>
    <row r="56" spans="1:257" ht="21.75" customHeight="1" x14ac:dyDescent="0.15">
      <c r="A56" s="64"/>
      <c r="B56" s="382">
        <f t="shared" si="35"/>
        <v>0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9"/>
      <c r="P56" s="356"/>
      <c r="R56" s="432" t="str">
        <f t="shared" si="21"/>
        <v/>
      </c>
      <c r="S56" s="432" t="str">
        <f t="shared" si="22"/>
        <v/>
      </c>
      <c r="T56" s="432" t="str">
        <f t="shared" si="23"/>
        <v/>
      </c>
      <c r="U56" s="432" t="str">
        <f t="shared" si="24"/>
        <v/>
      </c>
      <c r="V56" s="432" t="str">
        <f t="shared" si="25"/>
        <v/>
      </c>
      <c r="W56" s="432" t="str">
        <f t="shared" si="26"/>
        <v/>
      </c>
      <c r="X56" s="432" t="str">
        <f t="shared" si="27"/>
        <v/>
      </c>
      <c r="Y56" s="432" t="str">
        <f t="shared" si="28"/>
        <v/>
      </c>
      <c r="Z56" s="432" t="str">
        <f t="shared" si="29"/>
        <v/>
      </c>
      <c r="AA56" s="432" t="str">
        <f t="shared" si="30"/>
        <v/>
      </c>
      <c r="AB56" s="432" t="str">
        <f t="shared" si="31"/>
        <v/>
      </c>
      <c r="AC56" s="432" t="str">
        <f t="shared" si="32"/>
        <v/>
      </c>
      <c r="AD56" s="432" t="str">
        <f t="shared" si="33"/>
        <v/>
      </c>
      <c r="AE56" s="432" t="str">
        <f t="shared" si="34"/>
        <v/>
      </c>
    </row>
    <row r="57" spans="1:257" ht="21.75" customHeight="1" x14ac:dyDescent="0.15">
      <c r="A57" s="64"/>
      <c r="B57" s="382">
        <f t="shared" si="35"/>
        <v>0</v>
      </c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9"/>
      <c r="P57" s="356"/>
      <c r="R57" s="432" t="str">
        <f t="shared" si="21"/>
        <v/>
      </c>
      <c r="S57" s="432" t="str">
        <f t="shared" si="22"/>
        <v/>
      </c>
      <c r="T57" s="432" t="str">
        <f t="shared" si="23"/>
        <v/>
      </c>
      <c r="U57" s="432" t="str">
        <f t="shared" si="24"/>
        <v/>
      </c>
      <c r="V57" s="432" t="str">
        <f t="shared" si="25"/>
        <v/>
      </c>
      <c r="W57" s="432" t="str">
        <f t="shared" si="26"/>
        <v/>
      </c>
      <c r="X57" s="432" t="str">
        <f t="shared" si="27"/>
        <v/>
      </c>
      <c r="Y57" s="432" t="str">
        <f t="shared" si="28"/>
        <v/>
      </c>
      <c r="Z57" s="432" t="str">
        <f t="shared" si="29"/>
        <v/>
      </c>
      <c r="AA57" s="432" t="str">
        <f t="shared" si="30"/>
        <v/>
      </c>
      <c r="AB57" s="432" t="str">
        <f t="shared" si="31"/>
        <v/>
      </c>
      <c r="AC57" s="432" t="str">
        <f t="shared" si="32"/>
        <v/>
      </c>
      <c r="AD57" s="432" t="str">
        <f t="shared" si="33"/>
        <v/>
      </c>
      <c r="AE57" s="432" t="str">
        <f t="shared" si="34"/>
        <v/>
      </c>
    </row>
    <row r="58" spans="1:257" ht="21.75" customHeight="1" x14ac:dyDescent="0.15">
      <c r="A58" s="64"/>
      <c r="B58" s="382">
        <f t="shared" si="35"/>
        <v>0</v>
      </c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9"/>
      <c r="P58" s="356"/>
      <c r="R58" s="432" t="str">
        <f t="shared" si="21"/>
        <v/>
      </c>
      <c r="S58" s="432" t="str">
        <f t="shared" si="22"/>
        <v/>
      </c>
      <c r="T58" s="432" t="str">
        <f t="shared" si="23"/>
        <v/>
      </c>
      <c r="U58" s="432" t="str">
        <f t="shared" si="24"/>
        <v/>
      </c>
      <c r="V58" s="432" t="str">
        <f t="shared" si="25"/>
        <v/>
      </c>
      <c r="W58" s="432" t="str">
        <f t="shared" si="26"/>
        <v/>
      </c>
      <c r="X58" s="432" t="str">
        <f t="shared" si="27"/>
        <v/>
      </c>
      <c r="Y58" s="432" t="str">
        <f t="shared" si="28"/>
        <v/>
      </c>
      <c r="Z58" s="432" t="str">
        <f t="shared" si="29"/>
        <v/>
      </c>
      <c r="AA58" s="432" t="str">
        <f t="shared" si="30"/>
        <v/>
      </c>
      <c r="AB58" s="432" t="str">
        <f t="shared" si="31"/>
        <v/>
      </c>
      <c r="AC58" s="432" t="str">
        <f t="shared" si="32"/>
        <v/>
      </c>
      <c r="AD58" s="432" t="str">
        <f t="shared" si="33"/>
        <v/>
      </c>
      <c r="AE58" s="432" t="str">
        <f t="shared" si="34"/>
        <v/>
      </c>
    </row>
    <row r="59" spans="1:257" ht="21.75" customHeight="1" x14ac:dyDescent="0.15">
      <c r="A59" s="64"/>
      <c r="B59" s="382">
        <f t="shared" si="35"/>
        <v>0</v>
      </c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9"/>
      <c r="P59" s="356"/>
      <c r="R59" s="432" t="str">
        <f t="shared" si="21"/>
        <v/>
      </c>
      <c r="S59" s="432" t="str">
        <f t="shared" si="22"/>
        <v/>
      </c>
      <c r="T59" s="432" t="str">
        <f t="shared" si="23"/>
        <v/>
      </c>
      <c r="U59" s="432" t="str">
        <f t="shared" si="24"/>
        <v/>
      </c>
      <c r="V59" s="432" t="str">
        <f t="shared" si="25"/>
        <v/>
      </c>
      <c r="W59" s="432" t="str">
        <f t="shared" si="26"/>
        <v/>
      </c>
      <c r="X59" s="432" t="str">
        <f t="shared" si="27"/>
        <v/>
      </c>
      <c r="Y59" s="432" t="str">
        <f t="shared" si="28"/>
        <v/>
      </c>
      <c r="Z59" s="432" t="str">
        <f t="shared" si="29"/>
        <v/>
      </c>
      <c r="AA59" s="432" t="str">
        <f t="shared" si="30"/>
        <v/>
      </c>
      <c r="AB59" s="432" t="str">
        <f t="shared" si="31"/>
        <v/>
      </c>
      <c r="AC59" s="432" t="str">
        <f t="shared" si="32"/>
        <v/>
      </c>
      <c r="AD59" s="432" t="str">
        <f t="shared" si="33"/>
        <v/>
      </c>
      <c r="AE59" s="432" t="str">
        <f t="shared" si="34"/>
        <v/>
      </c>
    </row>
    <row r="60" spans="1:257" ht="21.75" customHeight="1" x14ac:dyDescent="0.15">
      <c r="A60" s="64"/>
      <c r="B60" s="382">
        <f t="shared" si="35"/>
        <v>0</v>
      </c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9"/>
      <c r="P60" s="356"/>
      <c r="R60" s="432" t="str">
        <f t="shared" si="21"/>
        <v/>
      </c>
      <c r="S60" s="432" t="str">
        <f t="shared" si="22"/>
        <v/>
      </c>
      <c r="T60" s="432" t="str">
        <f t="shared" si="23"/>
        <v/>
      </c>
      <c r="U60" s="432" t="str">
        <f t="shared" si="24"/>
        <v/>
      </c>
      <c r="V60" s="432" t="str">
        <f t="shared" si="25"/>
        <v/>
      </c>
      <c r="W60" s="432" t="str">
        <f t="shared" si="26"/>
        <v/>
      </c>
      <c r="X60" s="432" t="str">
        <f t="shared" si="27"/>
        <v/>
      </c>
      <c r="Y60" s="432" t="str">
        <f t="shared" si="28"/>
        <v/>
      </c>
      <c r="Z60" s="432" t="str">
        <f t="shared" si="29"/>
        <v/>
      </c>
      <c r="AA60" s="432" t="str">
        <f t="shared" si="30"/>
        <v/>
      </c>
      <c r="AB60" s="432" t="str">
        <f t="shared" si="31"/>
        <v/>
      </c>
      <c r="AC60" s="432" t="str">
        <f t="shared" si="32"/>
        <v/>
      </c>
      <c r="AD60" s="432" t="str">
        <f t="shared" si="33"/>
        <v/>
      </c>
      <c r="AE60" s="432" t="str">
        <f t="shared" si="34"/>
        <v/>
      </c>
    </row>
    <row r="61" spans="1:257" ht="21.75" customHeight="1" x14ac:dyDescent="0.15">
      <c r="A61" s="64"/>
      <c r="B61" s="382">
        <f t="shared" si="35"/>
        <v>0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9"/>
      <c r="P61" s="356"/>
      <c r="R61" s="432" t="str">
        <f t="shared" si="21"/>
        <v/>
      </c>
      <c r="S61" s="432" t="str">
        <f t="shared" si="22"/>
        <v/>
      </c>
      <c r="T61" s="432" t="str">
        <f t="shared" si="23"/>
        <v/>
      </c>
      <c r="U61" s="432" t="str">
        <f t="shared" si="24"/>
        <v/>
      </c>
      <c r="V61" s="432" t="str">
        <f t="shared" si="25"/>
        <v/>
      </c>
      <c r="W61" s="432" t="str">
        <f t="shared" si="26"/>
        <v/>
      </c>
      <c r="X61" s="432" t="str">
        <f t="shared" si="27"/>
        <v/>
      </c>
      <c r="Y61" s="432" t="str">
        <f t="shared" si="28"/>
        <v/>
      </c>
      <c r="Z61" s="432" t="str">
        <f t="shared" si="29"/>
        <v/>
      </c>
      <c r="AA61" s="432" t="str">
        <f t="shared" si="30"/>
        <v/>
      </c>
      <c r="AB61" s="432" t="str">
        <f t="shared" si="31"/>
        <v/>
      </c>
      <c r="AC61" s="432" t="str">
        <f t="shared" si="32"/>
        <v/>
      </c>
      <c r="AD61" s="432" t="str">
        <f t="shared" si="33"/>
        <v/>
      </c>
      <c r="AE61" s="432" t="str">
        <f t="shared" si="34"/>
        <v/>
      </c>
    </row>
    <row r="62" spans="1:257" ht="21.75" customHeight="1" x14ac:dyDescent="0.15">
      <c r="A62" s="64"/>
      <c r="B62" s="382">
        <f t="shared" si="35"/>
        <v>0</v>
      </c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9"/>
      <c r="P62" s="356"/>
      <c r="R62" s="432" t="str">
        <f t="shared" si="21"/>
        <v/>
      </c>
      <c r="S62" s="432" t="str">
        <f t="shared" si="22"/>
        <v/>
      </c>
      <c r="T62" s="432" t="str">
        <f t="shared" si="23"/>
        <v/>
      </c>
      <c r="U62" s="432" t="str">
        <f t="shared" si="24"/>
        <v/>
      </c>
      <c r="V62" s="432" t="str">
        <f t="shared" si="25"/>
        <v/>
      </c>
      <c r="W62" s="432" t="str">
        <f t="shared" si="26"/>
        <v/>
      </c>
      <c r="X62" s="432" t="str">
        <f t="shared" si="27"/>
        <v/>
      </c>
      <c r="Y62" s="432" t="str">
        <f t="shared" si="28"/>
        <v/>
      </c>
      <c r="Z62" s="432" t="str">
        <f t="shared" si="29"/>
        <v/>
      </c>
      <c r="AA62" s="432" t="str">
        <f t="shared" si="30"/>
        <v/>
      </c>
      <c r="AB62" s="432" t="str">
        <f t="shared" si="31"/>
        <v/>
      </c>
      <c r="AC62" s="432" t="str">
        <f t="shared" si="32"/>
        <v/>
      </c>
      <c r="AD62" s="432" t="str">
        <f t="shared" si="33"/>
        <v/>
      </c>
      <c r="AE62" s="432" t="str">
        <f t="shared" si="34"/>
        <v/>
      </c>
    </row>
    <row r="63" spans="1:257" ht="21.75" customHeight="1" x14ac:dyDescent="0.15">
      <c r="A63" s="64"/>
      <c r="B63" s="382">
        <f t="shared" si="35"/>
        <v>0</v>
      </c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9"/>
      <c r="P63" s="356"/>
      <c r="R63" s="432" t="str">
        <f t="shared" si="21"/>
        <v/>
      </c>
      <c r="S63" s="432" t="str">
        <f t="shared" si="22"/>
        <v/>
      </c>
      <c r="T63" s="432" t="str">
        <f t="shared" si="23"/>
        <v/>
      </c>
      <c r="U63" s="432" t="str">
        <f t="shared" si="24"/>
        <v/>
      </c>
      <c r="V63" s="432" t="str">
        <f t="shared" si="25"/>
        <v/>
      </c>
      <c r="W63" s="432" t="str">
        <f t="shared" si="26"/>
        <v/>
      </c>
      <c r="X63" s="432" t="str">
        <f t="shared" si="27"/>
        <v/>
      </c>
      <c r="Y63" s="432" t="str">
        <f t="shared" si="28"/>
        <v/>
      </c>
      <c r="Z63" s="432" t="str">
        <f t="shared" si="29"/>
        <v/>
      </c>
      <c r="AA63" s="432" t="str">
        <f t="shared" si="30"/>
        <v/>
      </c>
      <c r="AB63" s="432" t="str">
        <f t="shared" si="31"/>
        <v/>
      </c>
      <c r="AC63" s="432" t="str">
        <f t="shared" si="32"/>
        <v/>
      </c>
      <c r="AD63" s="432" t="str">
        <f t="shared" si="33"/>
        <v/>
      </c>
      <c r="AE63" s="432" t="str">
        <f t="shared" si="34"/>
        <v/>
      </c>
    </row>
    <row r="64" spans="1:257" ht="21.75" customHeight="1" x14ac:dyDescent="0.15">
      <c r="A64" s="64"/>
      <c r="B64" s="382">
        <f t="shared" si="35"/>
        <v>0</v>
      </c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9"/>
      <c r="P64" s="356"/>
      <c r="R64" s="432" t="str">
        <f t="shared" si="21"/>
        <v/>
      </c>
      <c r="S64" s="432" t="str">
        <f t="shared" si="22"/>
        <v/>
      </c>
      <c r="T64" s="432" t="str">
        <f t="shared" si="23"/>
        <v/>
      </c>
      <c r="U64" s="432" t="str">
        <f t="shared" si="24"/>
        <v/>
      </c>
      <c r="V64" s="432" t="str">
        <f t="shared" si="25"/>
        <v/>
      </c>
      <c r="W64" s="432" t="str">
        <f t="shared" si="26"/>
        <v/>
      </c>
      <c r="X64" s="432" t="str">
        <f t="shared" si="27"/>
        <v/>
      </c>
      <c r="Y64" s="432" t="str">
        <f t="shared" si="28"/>
        <v/>
      </c>
      <c r="Z64" s="432" t="str">
        <f t="shared" si="29"/>
        <v/>
      </c>
      <c r="AA64" s="432" t="str">
        <f t="shared" si="30"/>
        <v/>
      </c>
      <c r="AB64" s="432" t="str">
        <f t="shared" si="31"/>
        <v/>
      </c>
      <c r="AC64" s="432" t="str">
        <f t="shared" si="32"/>
        <v/>
      </c>
      <c r="AD64" s="432" t="str">
        <f t="shared" si="33"/>
        <v/>
      </c>
      <c r="AE64" s="432" t="str">
        <f t="shared" si="34"/>
        <v/>
      </c>
    </row>
    <row r="65" spans="1:257" ht="21.75" customHeight="1" x14ac:dyDescent="0.15">
      <c r="A65" s="64"/>
      <c r="B65" s="382">
        <f t="shared" si="35"/>
        <v>0</v>
      </c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9"/>
      <c r="P65" s="356"/>
      <c r="R65" s="432" t="str">
        <f t="shared" si="21"/>
        <v/>
      </c>
      <c r="S65" s="432" t="str">
        <f t="shared" si="22"/>
        <v/>
      </c>
      <c r="T65" s="432" t="str">
        <f t="shared" si="23"/>
        <v/>
      </c>
      <c r="U65" s="432" t="str">
        <f t="shared" si="24"/>
        <v/>
      </c>
      <c r="V65" s="432" t="str">
        <f t="shared" si="25"/>
        <v/>
      </c>
      <c r="W65" s="432" t="str">
        <f t="shared" si="26"/>
        <v/>
      </c>
      <c r="X65" s="432" t="str">
        <f t="shared" si="27"/>
        <v/>
      </c>
      <c r="Y65" s="432" t="str">
        <f t="shared" si="28"/>
        <v/>
      </c>
      <c r="Z65" s="432" t="str">
        <f t="shared" si="29"/>
        <v/>
      </c>
      <c r="AA65" s="432" t="str">
        <f t="shared" si="30"/>
        <v/>
      </c>
      <c r="AB65" s="432" t="str">
        <f t="shared" si="31"/>
        <v/>
      </c>
      <c r="AC65" s="432" t="str">
        <f t="shared" si="32"/>
        <v/>
      </c>
      <c r="AD65" s="432" t="str">
        <f t="shared" si="33"/>
        <v/>
      </c>
      <c r="AE65" s="432" t="str">
        <f t="shared" si="34"/>
        <v/>
      </c>
    </row>
    <row r="66" spans="1:257" ht="21.75" customHeight="1" x14ac:dyDescent="0.15">
      <c r="A66" s="64"/>
      <c r="B66" s="382">
        <f t="shared" si="35"/>
        <v>0</v>
      </c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9"/>
      <c r="P66" s="356"/>
      <c r="R66" s="432" t="str">
        <f t="shared" si="21"/>
        <v/>
      </c>
      <c r="S66" s="432" t="str">
        <f t="shared" si="22"/>
        <v/>
      </c>
      <c r="T66" s="432" t="str">
        <f t="shared" si="23"/>
        <v/>
      </c>
      <c r="U66" s="432" t="str">
        <f t="shared" si="24"/>
        <v/>
      </c>
      <c r="V66" s="432" t="str">
        <f t="shared" si="25"/>
        <v/>
      </c>
      <c r="W66" s="432" t="str">
        <f t="shared" si="26"/>
        <v/>
      </c>
      <c r="X66" s="432" t="str">
        <f t="shared" si="27"/>
        <v/>
      </c>
      <c r="Y66" s="432" t="str">
        <f t="shared" si="28"/>
        <v/>
      </c>
      <c r="Z66" s="432" t="str">
        <f t="shared" si="29"/>
        <v/>
      </c>
      <c r="AA66" s="432" t="str">
        <f t="shared" si="30"/>
        <v/>
      </c>
      <c r="AB66" s="432" t="str">
        <f t="shared" si="31"/>
        <v/>
      </c>
      <c r="AC66" s="432" t="str">
        <f t="shared" si="32"/>
        <v/>
      </c>
      <c r="AD66" s="432" t="str">
        <f t="shared" si="33"/>
        <v/>
      </c>
      <c r="AE66" s="432" t="str">
        <f t="shared" si="34"/>
        <v/>
      </c>
    </row>
    <row r="67" spans="1:257" ht="21.75" customHeight="1" x14ac:dyDescent="0.15">
      <c r="A67" s="64"/>
      <c r="B67" s="382">
        <f t="shared" si="35"/>
        <v>0</v>
      </c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9"/>
      <c r="P67" s="356"/>
      <c r="R67" s="432" t="str">
        <f t="shared" si="21"/>
        <v/>
      </c>
      <c r="S67" s="432" t="str">
        <f t="shared" si="22"/>
        <v/>
      </c>
      <c r="T67" s="432" t="str">
        <f t="shared" si="23"/>
        <v/>
      </c>
      <c r="U67" s="432" t="str">
        <f t="shared" si="24"/>
        <v/>
      </c>
      <c r="V67" s="432" t="str">
        <f t="shared" si="25"/>
        <v/>
      </c>
      <c r="W67" s="432" t="str">
        <f t="shared" si="26"/>
        <v/>
      </c>
      <c r="X67" s="432" t="str">
        <f t="shared" si="27"/>
        <v/>
      </c>
      <c r="Y67" s="432" t="str">
        <f t="shared" si="28"/>
        <v/>
      </c>
      <c r="Z67" s="432" t="str">
        <f t="shared" si="29"/>
        <v/>
      </c>
      <c r="AA67" s="432" t="str">
        <f t="shared" si="30"/>
        <v/>
      </c>
      <c r="AB67" s="432" t="str">
        <f t="shared" si="31"/>
        <v/>
      </c>
      <c r="AC67" s="432" t="str">
        <f t="shared" si="32"/>
        <v/>
      </c>
      <c r="AD67" s="432" t="str">
        <f t="shared" si="33"/>
        <v/>
      </c>
      <c r="AE67" s="432" t="str">
        <f t="shared" si="34"/>
        <v/>
      </c>
    </row>
    <row r="68" spans="1:257" ht="21.75" customHeight="1" x14ac:dyDescent="0.15">
      <c r="A68" s="64"/>
      <c r="B68" s="382">
        <f t="shared" si="35"/>
        <v>0</v>
      </c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9"/>
      <c r="P68" s="356"/>
      <c r="R68" s="432" t="str">
        <f t="shared" si="21"/>
        <v/>
      </c>
      <c r="S68" s="432" t="str">
        <f t="shared" si="22"/>
        <v/>
      </c>
      <c r="T68" s="432" t="str">
        <f t="shared" si="23"/>
        <v/>
      </c>
      <c r="U68" s="432" t="str">
        <f t="shared" si="24"/>
        <v/>
      </c>
      <c r="V68" s="432" t="str">
        <f t="shared" si="25"/>
        <v/>
      </c>
      <c r="W68" s="432" t="str">
        <f t="shared" si="26"/>
        <v/>
      </c>
      <c r="X68" s="432" t="str">
        <f t="shared" si="27"/>
        <v/>
      </c>
      <c r="Y68" s="432" t="str">
        <f t="shared" si="28"/>
        <v/>
      </c>
      <c r="Z68" s="432" t="str">
        <f t="shared" si="29"/>
        <v/>
      </c>
      <c r="AA68" s="432" t="str">
        <f t="shared" si="30"/>
        <v/>
      </c>
      <c r="AB68" s="432" t="str">
        <f t="shared" si="31"/>
        <v/>
      </c>
      <c r="AC68" s="432" t="str">
        <f t="shared" si="32"/>
        <v/>
      </c>
      <c r="AD68" s="432" t="str">
        <f t="shared" si="33"/>
        <v/>
      </c>
      <c r="AE68" s="432" t="str">
        <f t="shared" si="34"/>
        <v/>
      </c>
    </row>
    <row r="69" spans="1:257" ht="21.75" customHeight="1" thickBot="1" x14ac:dyDescent="0.2">
      <c r="A69" s="66"/>
      <c r="B69" s="392">
        <f t="shared" si="35"/>
        <v>0</v>
      </c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4"/>
      <c r="P69" s="393"/>
      <c r="R69" s="432" t="str">
        <f t="shared" si="21"/>
        <v/>
      </c>
      <c r="S69" s="432" t="str">
        <f t="shared" si="22"/>
        <v/>
      </c>
      <c r="T69" s="432" t="str">
        <f t="shared" si="23"/>
        <v/>
      </c>
      <c r="U69" s="432" t="str">
        <f t="shared" si="24"/>
        <v/>
      </c>
      <c r="V69" s="432" t="str">
        <f t="shared" si="25"/>
        <v/>
      </c>
      <c r="W69" s="432" t="str">
        <f t="shared" si="26"/>
        <v/>
      </c>
      <c r="X69" s="432" t="str">
        <f t="shared" si="27"/>
        <v/>
      </c>
      <c r="Y69" s="432" t="str">
        <f t="shared" si="28"/>
        <v/>
      </c>
      <c r="Z69" s="432" t="str">
        <f t="shared" si="29"/>
        <v/>
      </c>
      <c r="AA69" s="432" t="str">
        <f t="shared" si="30"/>
        <v/>
      </c>
      <c r="AB69" s="432" t="str">
        <f t="shared" si="31"/>
        <v/>
      </c>
      <c r="AC69" s="432" t="str">
        <f t="shared" si="32"/>
        <v/>
      </c>
      <c r="AD69" s="432" t="str">
        <f t="shared" si="33"/>
        <v/>
      </c>
      <c r="AE69" s="432" t="str">
        <f t="shared" si="34"/>
        <v/>
      </c>
    </row>
    <row r="72" spans="1:257" ht="21.95" customHeight="1" thickBot="1" x14ac:dyDescent="0.2">
      <c r="A72" s="581" t="s">
        <v>33</v>
      </c>
      <c r="B72" s="581"/>
      <c r="C72" s="581"/>
      <c r="D72" s="581"/>
      <c r="E72" s="581"/>
      <c r="F72" s="8"/>
      <c r="G72" s="8"/>
      <c r="H72" s="8"/>
      <c r="I72" s="8"/>
      <c r="J72" s="8"/>
      <c r="K72" s="8"/>
      <c r="L72" s="9"/>
      <c r="M72" s="9"/>
      <c r="N72" s="9" t="s">
        <v>137</v>
      </c>
    </row>
    <row r="73" spans="1:257" ht="21.95" customHeight="1" x14ac:dyDescent="0.15">
      <c r="A73" s="552" t="s">
        <v>224</v>
      </c>
      <c r="B73" s="566" t="s">
        <v>94</v>
      </c>
      <c r="C73" s="568" t="s">
        <v>151</v>
      </c>
      <c r="D73" s="568"/>
      <c r="E73" s="569"/>
      <c r="F73" s="574" t="s">
        <v>152</v>
      </c>
      <c r="G73" s="575"/>
      <c r="H73" s="575"/>
      <c r="I73" s="575"/>
      <c r="J73" s="575"/>
      <c r="K73" s="575"/>
      <c r="L73" s="575"/>
      <c r="M73" s="575"/>
      <c r="N73" s="576"/>
    </row>
    <row r="74" spans="1:257" ht="21.95" customHeight="1" x14ac:dyDescent="0.15">
      <c r="A74" s="582"/>
      <c r="B74" s="583"/>
      <c r="C74" s="579" t="s">
        <v>117</v>
      </c>
      <c r="D74" s="572" t="s">
        <v>115</v>
      </c>
      <c r="E74" s="577" t="s">
        <v>116</v>
      </c>
      <c r="F74" s="585" t="s">
        <v>242</v>
      </c>
      <c r="G74" s="572" t="s">
        <v>223</v>
      </c>
      <c r="H74" s="90" t="s">
        <v>221</v>
      </c>
      <c r="I74" s="90"/>
      <c r="J74" s="90"/>
      <c r="K74" s="572" t="s">
        <v>220</v>
      </c>
      <c r="L74" s="572" t="s">
        <v>227</v>
      </c>
      <c r="M74" s="572" t="s">
        <v>219</v>
      </c>
      <c r="N74" s="570" t="s">
        <v>225</v>
      </c>
      <c r="R74" s="432" t="s">
        <v>353</v>
      </c>
    </row>
    <row r="75" spans="1:257" ht="21.95" customHeight="1" thickBot="1" x14ac:dyDescent="0.2">
      <c r="A75" s="553"/>
      <c r="B75" s="584"/>
      <c r="C75" s="580"/>
      <c r="D75" s="573"/>
      <c r="E75" s="578"/>
      <c r="F75" s="586"/>
      <c r="G75" s="573"/>
      <c r="H75" s="318" t="s">
        <v>194</v>
      </c>
      <c r="I75" s="318" t="s">
        <v>281</v>
      </c>
      <c r="J75" s="318" t="s">
        <v>282</v>
      </c>
      <c r="K75" s="573"/>
      <c r="L75" s="573"/>
      <c r="M75" s="573"/>
      <c r="N75" s="571"/>
      <c r="R75" s="432" t="s">
        <v>355</v>
      </c>
      <c r="S75" s="432" t="s">
        <v>291</v>
      </c>
      <c r="T75" s="432" t="s">
        <v>221</v>
      </c>
      <c r="U75" s="432" t="s">
        <v>220</v>
      </c>
    </row>
    <row r="76" spans="1:257" ht="21.95" customHeight="1" thickTop="1" x14ac:dyDescent="0.15">
      <c r="A76" s="61" t="s">
        <v>243</v>
      </c>
      <c r="B76" s="394">
        <f t="shared" ref="B76:N76" si="36">SUM(B77:B106)</f>
        <v>3531861</v>
      </c>
      <c r="C76" s="394">
        <f t="shared" si="36"/>
        <v>1143648</v>
      </c>
      <c r="D76" s="394">
        <f t="shared" si="36"/>
        <v>534480</v>
      </c>
      <c r="E76" s="394">
        <f t="shared" si="36"/>
        <v>1853733</v>
      </c>
      <c r="F76" s="395">
        <f t="shared" si="36"/>
        <v>3531861</v>
      </c>
      <c r="G76" s="396">
        <f t="shared" si="36"/>
        <v>421884</v>
      </c>
      <c r="H76" s="396">
        <f t="shared" si="36"/>
        <v>806698</v>
      </c>
      <c r="I76" s="396">
        <f t="shared" si="36"/>
        <v>15275</v>
      </c>
      <c r="J76" s="396">
        <f t="shared" si="36"/>
        <v>791423</v>
      </c>
      <c r="K76" s="396">
        <f t="shared" si="36"/>
        <v>2260370</v>
      </c>
      <c r="L76" s="396">
        <f t="shared" si="36"/>
        <v>33954</v>
      </c>
      <c r="M76" s="396">
        <f t="shared" si="36"/>
        <v>999</v>
      </c>
      <c r="N76" s="397">
        <f t="shared" si="36"/>
        <v>7956</v>
      </c>
      <c r="O76" s="14"/>
      <c r="R76" s="438" t="str">
        <f t="shared" ref="R76:R106" si="37">IF(B39=B76,"","오류")</f>
        <v/>
      </c>
      <c r="S76" s="438" t="str">
        <f t="shared" ref="S76:S106" si="38">IF(B76=F76,"","오류")</f>
        <v/>
      </c>
      <c r="T76" s="438" t="str">
        <f>IF(H76='4.산란계'!B40,"","오류")</f>
        <v/>
      </c>
      <c r="U76" s="438" t="str">
        <f>IF(K76='4.육계'!B39,"","오류")</f>
        <v/>
      </c>
    </row>
    <row r="77" spans="1:257" ht="21.95" customHeight="1" x14ac:dyDescent="0.15">
      <c r="A77" s="64" t="s">
        <v>395</v>
      </c>
      <c r="B77" s="398">
        <f t="shared" ref="B77:B90" si="39">SUM(C77:E77)</f>
        <v>28500</v>
      </c>
      <c r="C77" s="352">
        <v>10000</v>
      </c>
      <c r="D77" s="352">
        <v>12000</v>
      </c>
      <c r="E77" s="354">
        <v>6500</v>
      </c>
      <c r="F77" s="399">
        <f t="shared" ref="F77:F90" si="40">SUM(G77,H77,K77:N77)</f>
        <v>28500</v>
      </c>
      <c r="G77" s="400">
        <v>0</v>
      </c>
      <c r="H77" s="401">
        <f t="shared" ref="H77:H90" si="41">SUM(I77:J77)</f>
        <v>28500</v>
      </c>
      <c r="I77" s="352">
        <v>0</v>
      </c>
      <c r="J77" s="352">
        <v>28500</v>
      </c>
      <c r="K77" s="352">
        <v>0</v>
      </c>
      <c r="L77" s="352">
        <v>0</v>
      </c>
      <c r="M77" s="352">
        <v>0</v>
      </c>
      <c r="N77" s="354">
        <v>0</v>
      </c>
      <c r="O77" s="14"/>
      <c r="R77" s="438" t="str">
        <f t="shared" si="37"/>
        <v/>
      </c>
      <c r="S77" s="438" t="str">
        <f t="shared" si="38"/>
        <v/>
      </c>
      <c r="T77" s="438" t="str">
        <f>IF(H77='4.산란계'!B41,"","오류")</f>
        <v/>
      </c>
      <c r="U77" s="438" t="str">
        <f>IF(K77='4.육계'!B40,"","오류")</f>
        <v/>
      </c>
    </row>
    <row r="78" spans="1:257" s="201" customFormat="1" ht="21.95" customHeight="1" x14ac:dyDescent="0.15">
      <c r="A78" s="64" t="s">
        <v>396</v>
      </c>
      <c r="B78" s="402">
        <f t="shared" si="39"/>
        <v>78091</v>
      </c>
      <c r="C78" s="529">
        <v>65135</v>
      </c>
      <c r="D78" s="529">
        <v>16</v>
      </c>
      <c r="E78" s="530">
        <v>12940</v>
      </c>
      <c r="F78" s="405">
        <f t="shared" si="40"/>
        <v>78091</v>
      </c>
      <c r="G78" s="406">
        <v>0</v>
      </c>
      <c r="H78" s="407">
        <f t="shared" si="41"/>
        <v>13002</v>
      </c>
      <c r="I78" s="403">
        <v>0</v>
      </c>
      <c r="J78" s="403">
        <v>13002</v>
      </c>
      <c r="K78" s="403">
        <v>65051</v>
      </c>
      <c r="L78" s="403">
        <v>22</v>
      </c>
      <c r="M78" s="403">
        <v>5</v>
      </c>
      <c r="N78" s="404">
        <v>11</v>
      </c>
      <c r="O78" s="199"/>
      <c r="R78" s="438" t="str">
        <f t="shared" si="37"/>
        <v/>
      </c>
      <c r="S78" s="438" t="str">
        <f t="shared" si="38"/>
        <v/>
      </c>
      <c r="T78" s="438" t="str">
        <f>IF(H78='4.산란계'!B42,"","오류")</f>
        <v/>
      </c>
      <c r="U78" s="438" t="str">
        <f>IF(K78='4.육계'!B41,"","오류")</f>
        <v/>
      </c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  <c r="FF78" s="200"/>
      <c r="FG78" s="200"/>
      <c r="FH78" s="200"/>
      <c r="FI78" s="200"/>
      <c r="FJ78" s="200"/>
      <c r="FK78" s="200"/>
      <c r="FL78" s="200"/>
      <c r="FM78" s="200"/>
      <c r="FN78" s="200"/>
      <c r="FO78" s="200"/>
      <c r="FP78" s="200"/>
      <c r="FQ78" s="200"/>
      <c r="FR78" s="200"/>
      <c r="FS78" s="200"/>
      <c r="FT78" s="200"/>
      <c r="FU78" s="200"/>
      <c r="FV78" s="200"/>
      <c r="FW78" s="200"/>
      <c r="FX78" s="200"/>
      <c r="FY78" s="200"/>
      <c r="FZ78" s="200"/>
      <c r="GA78" s="200"/>
      <c r="GB78" s="200"/>
      <c r="GC78" s="200"/>
      <c r="GD78" s="200"/>
      <c r="GE78" s="200"/>
      <c r="GF78" s="200"/>
      <c r="GG78" s="200"/>
      <c r="GH78" s="200"/>
      <c r="GI78" s="200"/>
      <c r="GJ78" s="200"/>
      <c r="GK78" s="200"/>
      <c r="GL78" s="200"/>
      <c r="GM78" s="200"/>
      <c r="GN78" s="200"/>
      <c r="GO78" s="200"/>
      <c r="GP78" s="200"/>
      <c r="GQ78" s="200"/>
      <c r="GR78" s="200"/>
      <c r="GS78" s="200"/>
      <c r="GT78" s="200"/>
      <c r="GU78" s="200"/>
      <c r="GV78" s="200"/>
      <c r="GW78" s="200"/>
      <c r="GX78" s="200"/>
      <c r="GY78" s="200"/>
      <c r="GZ78" s="200"/>
      <c r="HA78" s="200"/>
      <c r="HB78" s="200"/>
      <c r="HC78" s="200"/>
      <c r="HD78" s="200"/>
      <c r="HE78" s="200"/>
      <c r="HF78" s="200"/>
      <c r="HG78" s="200"/>
      <c r="HH78" s="200"/>
      <c r="HI78" s="200"/>
      <c r="HJ78" s="200"/>
      <c r="HK78" s="200"/>
      <c r="HL78" s="200"/>
      <c r="HM78" s="200"/>
      <c r="HN78" s="200"/>
      <c r="HO78" s="200"/>
      <c r="HP78" s="200"/>
      <c r="HQ78" s="200"/>
      <c r="HR78" s="200"/>
      <c r="HS78" s="200"/>
      <c r="HT78" s="200"/>
      <c r="HU78" s="200"/>
      <c r="HV78" s="200"/>
      <c r="HW78" s="200"/>
      <c r="HX78" s="200"/>
      <c r="HY78" s="200"/>
      <c r="HZ78" s="200"/>
      <c r="IA78" s="200"/>
      <c r="IB78" s="200"/>
      <c r="IC78" s="200"/>
      <c r="ID78" s="200"/>
      <c r="IE78" s="200"/>
      <c r="IF78" s="200"/>
      <c r="IG78" s="200"/>
      <c r="IH78" s="200"/>
      <c r="II78" s="200"/>
      <c r="IJ78" s="200"/>
      <c r="IK78" s="200"/>
      <c r="IL78" s="200"/>
      <c r="IM78" s="200"/>
      <c r="IN78" s="200"/>
      <c r="IO78" s="200"/>
      <c r="IP78" s="200"/>
      <c r="IQ78" s="200"/>
      <c r="IR78" s="200"/>
      <c r="IS78" s="200"/>
      <c r="IT78" s="200"/>
      <c r="IU78" s="200"/>
      <c r="IV78" s="200"/>
      <c r="IW78" s="200"/>
    </row>
    <row r="79" spans="1:257" ht="21.95" customHeight="1" x14ac:dyDescent="0.15">
      <c r="A79" s="64" t="s">
        <v>397</v>
      </c>
      <c r="B79" s="402">
        <f t="shared" si="39"/>
        <v>509704</v>
      </c>
      <c r="C79" s="355">
        <v>9</v>
      </c>
      <c r="D79" s="355">
        <v>150097</v>
      </c>
      <c r="E79" s="356">
        <v>359598</v>
      </c>
      <c r="F79" s="405">
        <f t="shared" si="40"/>
        <v>509704</v>
      </c>
      <c r="G79" s="408">
        <v>74000</v>
      </c>
      <c r="H79" s="407">
        <f t="shared" si="41"/>
        <v>215426</v>
      </c>
      <c r="I79" s="355">
        <v>0</v>
      </c>
      <c r="J79" s="355">
        <v>215426</v>
      </c>
      <c r="K79" s="355">
        <v>220000</v>
      </c>
      <c r="L79" s="355">
        <v>197</v>
      </c>
      <c r="M79" s="355">
        <v>45</v>
      </c>
      <c r="N79" s="356">
        <v>36</v>
      </c>
      <c r="O79" s="14"/>
      <c r="R79" s="438" t="str">
        <f t="shared" si="37"/>
        <v/>
      </c>
      <c r="S79" s="438" t="str">
        <f t="shared" si="38"/>
        <v/>
      </c>
      <c r="T79" s="438" t="str">
        <f>IF(H79='4.산란계'!B43,"","오류")</f>
        <v/>
      </c>
      <c r="U79" s="438" t="str">
        <f>IF(K79='4.육계'!B42,"","오류")</f>
        <v/>
      </c>
    </row>
    <row r="80" spans="1:257" ht="21.95" customHeight="1" x14ac:dyDescent="0.15">
      <c r="A80" s="64" t="s">
        <v>398</v>
      </c>
      <c r="B80" s="402">
        <f t="shared" si="39"/>
        <v>313575</v>
      </c>
      <c r="C80" s="355">
        <v>165181</v>
      </c>
      <c r="D80" s="355">
        <v>179</v>
      </c>
      <c r="E80" s="356">
        <v>148215</v>
      </c>
      <c r="F80" s="399">
        <f t="shared" si="40"/>
        <v>313575</v>
      </c>
      <c r="G80" s="408">
        <v>35000</v>
      </c>
      <c r="H80" s="407">
        <f t="shared" si="41"/>
        <v>112035</v>
      </c>
      <c r="I80" s="355">
        <v>0</v>
      </c>
      <c r="J80" s="355">
        <v>112035</v>
      </c>
      <c r="K80" s="355">
        <v>135000</v>
      </c>
      <c r="L80" s="355">
        <v>30461</v>
      </c>
      <c r="M80" s="355">
        <v>323</v>
      </c>
      <c r="N80" s="356">
        <v>756</v>
      </c>
      <c r="O80" s="14"/>
      <c r="R80" s="438" t="str">
        <f t="shared" si="37"/>
        <v/>
      </c>
      <c r="S80" s="438" t="str">
        <f t="shared" si="38"/>
        <v/>
      </c>
      <c r="T80" s="438" t="str">
        <f>IF(H80='4.산란계'!B44,"","오류")</f>
        <v/>
      </c>
      <c r="U80" s="438" t="str">
        <f>IF(K80='4.육계'!B43,"","오류")</f>
        <v/>
      </c>
    </row>
    <row r="81" spans="1:257" ht="21.95" customHeight="1" x14ac:dyDescent="0.15">
      <c r="A81" s="64" t="s">
        <v>399</v>
      </c>
      <c r="B81" s="398">
        <f t="shared" si="39"/>
        <v>727175</v>
      </c>
      <c r="C81" s="355">
        <v>136006</v>
      </c>
      <c r="D81" s="355">
        <v>241195</v>
      </c>
      <c r="E81" s="356">
        <v>349974</v>
      </c>
      <c r="F81" s="399">
        <f t="shared" si="40"/>
        <v>727175</v>
      </c>
      <c r="G81" s="408">
        <v>30000</v>
      </c>
      <c r="H81" s="401">
        <f t="shared" si="41"/>
        <v>45000</v>
      </c>
      <c r="I81" s="355">
        <v>15000</v>
      </c>
      <c r="J81" s="355">
        <v>30000</v>
      </c>
      <c r="K81" s="355">
        <v>644720</v>
      </c>
      <c r="L81" s="355">
        <v>412</v>
      </c>
      <c r="M81" s="355">
        <v>25</v>
      </c>
      <c r="N81" s="356">
        <v>7018</v>
      </c>
      <c r="O81" s="14"/>
      <c r="R81" s="438" t="str">
        <f t="shared" si="37"/>
        <v/>
      </c>
      <c r="S81" s="438" t="str">
        <f t="shared" si="38"/>
        <v/>
      </c>
      <c r="T81" s="438" t="str">
        <f>IF(H81='4.산란계'!B45,"","오류")</f>
        <v/>
      </c>
      <c r="U81" s="438" t="str">
        <f>IF(K81='4.육계'!B44,"","오류")</f>
        <v/>
      </c>
    </row>
    <row r="82" spans="1:257" ht="21.95" customHeight="1" x14ac:dyDescent="0.15">
      <c r="A82" s="64" t="s">
        <v>400</v>
      </c>
      <c r="B82" s="398">
        <f t="shared" si="39"/>
        <v>353935</v>
      </c>
      <c r="C82" s="355">
        <v>10</v>
      </c>
      <c r="D82" s="355">
        <v>200</v>
      </c>
      <c r="E82" s="356">
        <v>353725</v>
      </c>
      <c r="F82" s="399">
        <f t="shared" si="40"/>
        <v>353935</v>
      </c>
      <c r="G82" s="408">
        <v>33012</v>
      </c>
      <c r="H82" s="401">
        <f t="shared" si="41"/>
        <v>176</v>
      </c>
      <c r="I82" s="355">
        <v>16</v>
      </c>
      <c r="J82" s="355">
        <v>160</v>
      </c>
      <c r="K82" s="355">
        <v>320106</v>
      </c>
      <c r="L82" s="355">
        <v>460</v>
      </c>
      <c r="M82" s="355">
        <v>151</v>
      </c>
      <c r="N82" s="356">
        <v>30</v>
      </c>
      <c r="O82" s="14"/>
      <c r="R82" s="438" t="str">
        <f t="shared" si="37"/>
        <v/>
      </c>
      <c r="S82" s="438" t="str">
        <f t="shared" si="38"/>
        <v/>
      </c>
      <c r="T82" s="438" t="str">
        <f>IF(H82='4.산란계'!B46,"","오류")</f>
        <v/>
      </c>
      <c r="U82" s="438" t="str">
        <f>IF(K82='4.육계'!B45,"","오류")</f>
        <v/>
      </c>
    </row>
    <row r="83" spans="1:257" ht="21.95" customHeight="1" x14ac:dyDescent="0.15">
      <c r="A83" s="64" t="s">
        <v>401</v>
      </c>
      <c r="B83" s="398">
        <f t="shared" si="39"/>
        <v>160300</v>
      </c>
      <c r="C83" s="355">
        <v>48090</v>
      </c>
      <c r="D83" s="355">
        <v>80150</v>
      </c>
      <c r="E83" s="356">
        <v>32060</v>
      </c>
      <c r="F83" s="399">
        <f t="shared" si="40"/>
        <v>160300</v>
      </c>
      <c r="G83" s="408">
        <v>0</v>
      </c>
      <c r="H83" s="401">
        <f t="shared" si="41"/>
        <v>0</v>
      </c>
      <c r="I83" s="355">
        <v>0</v>
      </c>
      <c r="J83" s="355">
        <v>0</v>
      </c>
      <c r="K83" s="355">
        <v>160300</v>
      </c>
      <c r="L83" s="355">
        <v>0</v>
      </c>
      <c r="M83" s="355">
        <v>0</v>
      </c>
      <c r="N83" s="356">
        <v>0</v>
      </c>
      <c r="O83" s="14"/>
      <c r="R83" s="438" t="str">
        <f t="shared" si="37"/>
        <v/>
      </c>
      <c r="S83" s="438" t="str">
        <f t="shared" si="38"/>
        <v/>
      </c>
      <c r="T83" s="438" t="str">
        <f>IF(H83='4.산란계'!B47,"","오류")</f>
        <v/>
      </c>
      <c r="U83" s="438" t="str">
        <f>IF(K83='4.육계'!B46,"","오류")</f>
        <v/>
      </c>
    </row>
    <row r="84" spans="1:257" ht="21.95" customHeight="1" x14ac:dyDescent="0.15">
      <c r="A84" s="64" t="s">
        <v>402</v>
      </c>
      <c r="B84" s="398">
        <f t="shared" si="39"/>
        <v>170323</v>
      </c>
      <c r="C84" s="355">
        <v>35</v>
      </c>
      <c r="D84" s="355">
        <v>16</v>
      </c>
      <c r="E84" s="356">
        <v>170272</v>
      </c>
      <c r="F84" s="399">
        <f t="shared" si="40"/>
        <v>170323</v>
      </c>
      <c r="G84" s="408">
        <v>0</v>
      </c>
      <c r="H84" s="401">
        <f t="shared" si="41"/>
        <v>170116</v>
      </c>
      <c r="I84" s="355">
        <v>28</v>
      </c>
      <c r="J84" s="355">
        <v>170088</v>
      </c>
      <c r="K84" s="355">
        <v>40</v>
      </c>
      <c r="L84" s="355">
        <v>110</v>
      </c>
      <c r="M84" s="355">
        <v>32</v>
      </c>
      <c r="N84" s="356">
        <v>25</v>
      </c>
      <c r="O84" s="14"/>
      <c r="R84" s="438" t="str">
        <f t="shared" si="37"/>
        <v/>
      </c>
      <c r="S84" s="438" t="str">
        <f t="shared" si="38"/>
        <v/>
      </c>
      <c r="T84" s="438" t="str">
        <f>IF(H84='4.산란계'!B48,"","오류")</f>
        <v/>
      </c>
      <c r="U84" s="438" t="str">
        <f>IF(K84='4.육계'!B47,"","오류")</f>
        <v/>
      </c>
    </row>
    <row r="85" spans="1:257" ht="21.95" customHeight="1" x14ac:dyDescent="0.15">
      <c r="A85" s="64" t="s">
        <v>403</v>
      </c>
      <c r="B85" s="398">
        <f t="shared" si="39"/>
        <v>607464</v>
      </c>
      <c r="C85" s="355">
        <v>403212</v>
      </c>
      <c r="D85" s="355">
        <v>20273</v>
      </c>
      <c r="E85" s="359">
        <v>183979</v>
      </c>
      <c r="F85" s="399">
        <f t="shared" si="40"/>
        <v>607464</v>
      </c>
      <c r="G85" s="408">
        <v>75010</v>
      </c>
      <c r="H85" s="409">
        <f t="shared" si="41"/>
        <v>168066</v>
      </c>
      <c r="I85" s="355">
        <v>66</v>
      </c>
      <c r="J85" s="355">
        <v>168000</v>
      </c>
      <c r="K85" s="357">
        <v>363050</v>
      </c>
      <c r="L85" s="355">
        <v>1092</v>
      </c>
      <c r="M85" s="355">
        <v>221</v>
      </c>
      <c r="N85" s="356">
        <v>25</v>
      </c>
      <c r="O85" s="14"/>
      <c r="R85" s="438" t="str">
        <f t="shared" si="37"/>
        <v/>
      </c>
      <c r="S85" s="438" t="str">
        <f t="shared" si="38"/>
        <v/>
      </c>
      <c r="T85" s="438" t="str">
        <f>IF(H85='4.산란계'!B49,"","오류")</f>
        <v/>
      </c>
      <c r="U85" s="438" t="str">
        <f>IF(K85='4.육계'!B48,"","오류")</f>
        <v/>
      </c>
    </row>
    <row r="86" spans="1:257" s="201" customFormat="1" ht="21.95" customHeight="1" x14ac:dyDescent="0.15">
      <c r="A86" s="64" t="s">
        <v>404</v>
      </c>
      <c r="B86" s="410">
        <f t="shared" si="39"/>
        <v>316585</v>
      </c>
      <c r="C86" s="411">
        <v>315921</v>
      </c>
      <c r="D86" s="411">
        <v>227</v>
      </c>
      <c r="E86" s="412">
        <v>437</v>
      </c>
      <c r="F86" s="405">
        <f t="shared" si="40"/>
        <v>316585</v>
      </c>
      <c r="G86" s="406">
        <v>87857</v>
      </c>
      <c r="H86" s="407">
        <f t="shared" si="41"/>
        <v>190</v>
      </c>
      <c r="I86" s="411">
        <v>70</v>
      </c>
      <c r="J86" s="411">
        <v>120</v>
      </c>
      <c r="K86" s="411">
        <v>228000</v>
      </c>
      <c r="L86" s="411">
        <v>469</v>
      </c>
      <c r="M86" s="411">
        <v>46</v>
      </c>
      <c r="N86" s="413">
        <v>23</v>
      </c>
      <c r="O86" s="199"/>
      <c r="R86" s="438" t="str">
        <f t="shared" si="37"/>
        <v/>
      </c>
      <c r="S86" s="438" t="str">
        <f t="shared" si="38"/>
        <v/>
      </c>
      <c r="T86" s="438" t="str">
        <f>IF(H86='4.산란계'!B50,"","오류")</f>
        <v/>
      </c>
      <c r="U86" s="438" t="str">
        <f>IF(K86='4.육계'!B49,"","오류")</f>
        <v/>
      </c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  <c r="IW86" s="200"/>
    </row>
    <row r="87" spans="1:257" ht="21.95" customHeight="1" x14ac:dyDescent="0.15">
      <c r="A87" s="64" t="s">
        <v>405</v>
      </c>
      <c r="B87" s="414">
        <f t="shared" si="39"/>
        <v>266209</v>
      </c>
      <c r="C87" s="355">
        <v>49</v>
      </c>
      <c r="D87" s="355">
        <v>30127</v>
      </c>
      <c r="E87" s="359">
        <v>236033</v>
      </c>
      <c r="F87" s="415">
        <f t="shared" si="40"/>
        <v>266209</v>
      </c>
      <c r="G87" s="408">
        <v>87005</v>
      </c>
      <c r="H87" s="416">
        <f t="shared" si="41"/>
        <v>54187</v>
      </c>
      <c r="I87" s="357">
        <v>95</v>
      </c>
      <c r="J87" s="357">
        <v>54092</v>
      </c>
      <c r="K87" s="357">
        <v>124103</v>
      </c>
      <c r="L87" s="355">
        <v>731</v>
      </c>
      <c r="M87" s="355">
        <v>151</v>
      </c>
      <c r="N87" s="356">
        <v>32</v>
      </c>
      <c r="O87" s="14"/>
      <c r="R87" s="438" t="str">
        <f t="shared" si="37"/>
        <v/>
      </c>
      <c r="S87" s="438" t="str">
        <f t="shared" si="38"/>
        <v/>
      </c>
      <c r="T87" s="438" t="str">
        <f>IF(H87='4.산란계'!B51,"","오류")</f>
        <v/>
      </c>
      <c r="U87" s="438" t="str">
        <f>IF(K87='4.육계'!B50,"","오류")</f>
        <v/>
      </c>
    </row>
    <row r="88" spans="1:257" ht="21.95" customHeight="1" x14ac:dyDescent="0.15">
      <c r="A88" s="64"/>
      <c r="B88" s="414">
        <f t="shared" si="39"/>
        <v>0</v>
      </c>
      <c r="C88" s="358"/>
      <c r="D88" s="358"/>
      <c r="E88" s="360"/>
      <c r="F88" s="415">
        <f t="shared" si="40"/>
        <v>0</v>
      </c>
      <c r="G88" s="408"/>
      <c r="H88" s="416">
        <f t="shared" si="41"/>
        <v>0</v>
      </c>
      <c r="I88" s="408"/>
      <c r="J88" s="408"/>
      <c r="K88" s="417"/>
      <c r="L88" s="358"/>
      <c r="M88" s="358"/>
      <c r="N88" s="418"/>
      <c r="O88" s="14"/>
      <c r="R88" s="438" t="str">
        <f t="shared" si="37"/>
        <v/>
      </c>
      <c r="S88" s="438" t="str">
        <f t="shared" si="38"/>
        <v/>
      </c>
      <c r="T88" s="438" t="str">
        <f>IF(H88='4.산란계'!B52,"","오류")</f>
        <v/>
      </c>
      <c r="U88" s="438" t="str">
        <f>IF(K88='4.육계'!B51,"","오류")</f>
        <v/>
      </c>
    </row>
    <row r="89" spans="1:257" ht="21.95" customHeight="1" x14ac:dyDescent="0.15">
      <c r="A89" s="64"/>
      <c r="B89" s="414">
        <f t="shared" si="39"/>
        <v>0</v>
      </c>
      <c r="C89" s="358"/>
      <c r="D89" s="358"/>
      <c r="E89" s="360"/>
      <c r="F89" s="415">
        <f t="shared" si="40"/>
        <v>0</v>
      </c>
      <c r="G89" s="408"/>
      <c r="H89" s="401">
        <f t="shared" si="41"/>
        <v>0</v>
      </c>
      <c r="I89" s="408"/>
      <c r="J89" s="408"/>
      <c r="K89" s="408"/>
      <c r="L89" s="358"/>
      <c r="M89" s="358"/>
      <c r="N89" s="418"/>
      <c r="O89" s="14"/>
      <c r="R89" s="438" t="str">
        <f t="shared" si="37"/>
        <v/>
      </c>
      <c r="S89" s="438" t="str">
        <f t="shared" si="38"/>
        <v/>
      </c>
      <c r="T89" s="438" t="str">
        <f>IF(H89='4.산란계'!B53,"","오류")</f>
        <v/>
      </c>
      <c r="U89" s="438" t="str">
        <f>IF(K89='4.육계'!B52,"","오류")</f>
        <v/>
      </c>
    </row>
    <row r="90" spans="1:257" ht="21.95" customHeight="1" x14ac:dyDescent="0.15">
      <c r="A90" s="64"/>
      <c r="B90" s="414">
        <f t="shared" si="39"/>
        <v>0</v>
      </c>
      <c r="C90" s="358"/>
      <c r="D90" s="358"/>
      <c r="E90" s="360"/>
      <c r="F90" s="415">
        <f t="shared" si="40"/>
        <v>0</v>
      </c>
      <c r="G90" s="408"/>
      <c r="H90" s="401">
        <f t="shared" si="41"/>
        <v>0</v>
      </c>
      <c r="I90" s="408"/>
      <c r="J90" s="408"/>
      <c r="K90" s="408"/>
      <c r="L90" s="358"/>
      <c r="M90" s="358"/>
      <c r="N90" s="418"/>
      <c r="O90" s="14"/>
      <c r="R90" s="438" t="str">
        <f t="shared" si="37"/>
        <v/>
      </c>
      <c r="S90" s="438" t="str">
        <f t="shared" si="38"/>
        <v/>
      </c>
      <c r="T90" s="438" t="str">
        <f>IF(H90='4.산란계'!B54,"","오류")</f>
        <v/>
      </c>
      <c r="U90" s="438" t="str">
        <f>IF(K90='4.육계'!B53,"","오류")</f>
        <v/>
      </c>
    </row>
    <row r="91" spans="1:257" ht="21.95" customHeight="1" x14ac:dyDescent="0.15">
      <c r="A91" s="64"/>
      <c r="B91" s="414">
        <f t="shared" ref="B91:B106" si="42">SUM(C91:E91)</f>
        <v>0</v>
      </c>
      <c r="C91" s="358"/>
      <c r="D91" s="358"/>
      <c r="E91" s="360"/>
      <c r="F91" s="415">
        <f t="shared" ref="F91:F106" si="43">SUM(G91,H91,K91:N91)</f>
        <v>0</v>
      </c>
      <c r="G91" s="408"/>
      <c r="H91" s="401">
        <f t="shared" ref="H91:H106" si="44">SUM(I91:J91)</f>
        <v>0</v>
      </c>
      <c r="I91" s="408"/>
      <c r="J91" s="408"/>
      <c r="K91" s="408"/>
      <c r="L91" s="358"/>
      <c r="M91" s="358"/>
      <c r="N91" s="418"/>
      <c r="O91" s="14"/>
      <c r="R91" s="438" t="str">
        <f t="shared" si="37"/>
        <v/>
      </c>
      <c r="S91" s="438" t="str">
        <f t="shared" si="38"/>
        <v/>
      </c>
      <c r="T91" s="438" t="str">
        <f>IF(H91='4.산란계'!B55,"","오류")</f>
        <v/>
      </c>
      <c r="U91" s="438" t="str">
        <f>IF(K91='4.육계'!B54,"","오류")</f>
        <v/>
      </c>
    </row>
    <row r="92" spans="1:257" ht="21.95" customHeight="1" x14ac:dyDescent="0.15">
      <c r="A92" s="64"/>
      <c r="B92" s="414">
        <f t="shared" si="42"/>
        <v>0</v>
      </c>
      <c r="C92" s="358"/>
      <c r="D92" s="358"/>
      <c r="E92" s="360"/>
      <c r="F92" s="415">
        <f t="shared" si="43"/>
        <v>0</v>
      </c>
      <c r="G92" s="408"/>
      <c r="H92" s="401">
        <f t="shared" si="44"/>
        <v>0</v>
      </c>
      <c r="I92" s="408"/>
      <c r="J92" s="408"/>
      <c r="K92" s="408"/>
      <c r="L92" s="358"/>
      <c r="M92" s="358"/>
      <c r="N92" s="418"/>
      <c r="O92" s="14"/>
      <c r="R92" s="438" t="str">
        <f t="shared" si="37"/>
        <v/>
      </c>
      <c r="S92" s="438" t="str">
        <f t="shared" si="38"/>
        <v/>
      </c>
      <c r="T92" s="438" t="str">
        <f>IF(H92='4.산란계'!B56,"","오류")</f>
        <v/>
      </c>
      <c r="U92" s="438" t="str">
        <f>IF(K92='4.육계'!B55,"","오류")</f>
        <v/>
      </c>
    </row>
    <row r="93" spans="1:257" ht="21.95" customHeight="1" x14ac:dyDescent="0.15">
      <c r="A93" s="64"/>
      <c r="B93" s="414">
        <f t="shared" si="42"/>
        <v>0</v>
      </c>
      <c r="C93" s="358"/>
      <c r="D93" s="358"/>
      <c r="E93" s="360"/>
      <c r="F93" s="415">
        <f t="shared" si="43"/>
        <v>0</v>
      </c>
      <c r="G93" s="408"/>
      <c r="H93" s="401">
        <f t="shared" si="44"/>
        <v>0</v>
      </c>
      <c r="I93" s="408"/>
      <c r="J93" s="408"/>
      <c r="K93" s="408"/>
      <c r="L93" s="358"/>
      <c r="M93" s="358"/>
      <c r="N93" s="418"/>
      <c r="O93" s="14"/>
      <c r="R93" s="438" t="str">
        <f t="shared" si="37"/>
        <v/>
      </c>
      <c r="S93" s="438" t="str">
        <f t="shared" si="38"/>
        <v/>
      </c>
      <c r="T93" s="438" t="str">
        <f>IF(H93='4.산란계'!B57,"","오류")</f>
        <v/>
      </c>
      <c r="U93" s="438" t="str">
        <f>IF(K93='4.육계'!B56,"","오류")</f>
        <v/>
      </c>
    </row>
    <row r="94" spans="1:257" ht="21.95" customHeight="1" x14ac:dyDescent="0.15">
      <c r="A94" s="64"/>
      <c r="B94" s="414">
        <f t="shared" si="42"/>
        <v>0</v>
      </c>
      <c r="C94" s="358"/>
      <c r="D94" s="358"/>
      <c r="E94" s="360"/>
      <c r="F94" s="415">
        <f t="shared" si="43"/>
        <v>0</v>
      </c>
      <c r="G94" s="408"/>
      <c r="H94" s="401">
        <f t="shared" si="44"/>
        <v>0</v>
      </c>
      <c r="I94" s="408"/>
      <c r="J94" s="408"/>
      <c r="K94" s="408"/>
      <c r="L94" s="358"/>
      <c r="M94" s="358"/>
      <c r="N94" s="418"/>
      <c r="O94" s="14"/>
      <c r="R94" s="438" t="str">
        <f t="shared" si="37"/>
        <v/>
      </c>
      <c r="S94" s="438" t="str">
        <f t="shared" si="38"/>
        <v/>
      </c>
      <c r="T94" s="438" t="str">
        <f>IF(H94='4.산란계'!B58,"","오류")</f>
        <v/>
      </c>
      <c r="U94" s="438" t="str">
        <f>IF(K94='4.육계'!B57,"","오류")</f>
        <v/>
      </c>
    </row>
    <row r="95" spans="1:257" ht="21.95" customHeight="1" x14ac:dyDescent="0.15">
      <c r="A95" s="64"/>
      <c r="B95" s="414">
        <f t="shared" si="42"/>
        <v>0</v>
      </c>
      <c r="C95" s="358"/>
      <c r="D95" s="358"/>
      <c r="E95" s="360"/>
      <c r="F95" s="415">
        <f t="shared" si="43"/>
        <v>0</v>
      </c>
      <c r="G95" s="408"/>
      <c r="H95" s="401">
        <f t="shared" si="44"/>
        <v>0</v>
      </c>
      <c r="I95" s="408"/>
      <c r="J95" s="408"/>
      <c r="K95" s="408"/>
      <c r="L95" s="358"/>
      <c r="M95" s="358"/>
      <c r="N95" s="418"/>
      <c r="O95" s="14"/>
      <c r="R95" s="438" t="str">
        <f t="shared" si="37"/>
        <v/>
      </c>
      <c r="S95" s="438" t="str">
        <f t="shared" si="38"/>
        <v/>
      </c>
      <c r="T95" s="438" t="str">
        <f>IF(H95='4.산란계'!B59,"","오류")</f>
        <v/>
      </c>
      <c r="U95" s="438" t="str">
        <f>IF(K95='4.육계'!B58,"","오류")</f>
        <v/>
      </c>
    </row>
    <row r="96" spans="1:257" ht="21.95" customHeight="1" x14ac:dyDescent="0.15">
      <c r="A96" s="64"/>
      <c r="B96" s="414">
        <f t="shared" si="42"/>
        <v>0</v>
      </c>
      <c r="C96" s="358"/>
      <c r="D96" s="358"/>
      <c r="E96" s="360"/>
      <c r="F96" s="415">
        <f t="shared" si="43"/>
        <v>0</v>
      </c>
      <c r="G96" s="408"/>
      <c r="H96" s="401">
        <f t="shared" si="44"/>
        <v>0</v>
      </c>
      <c r="I96" s="408"/>
      <c r="J96" s="408"/>
      <c r="K96" s="408"/>
      <c r="L96" s="358"/>
      <c r="M96" s="358"/>
      <c r="N96" s="418"/>
      <c r="O96" s="14"/>
      <c r="R96" s="438" t="str">
        <f t="shared" si="37"/>
        <v/>
      </c>
      <c r="S96" s="438" t="str">
        <f t="shared" si="38"/>
        <v/>
      </c>
      <c r="T96" s="438" t="str">
        <f>IF(H96='4.산란계'!B60,"","오류")</f>
        <v/>
      </c>
      <c r="U96" s="438" t="str">
        <f>IF(K96='4.육계'!B59,"","오류")</f>
        <v/>
      </c>
    </row>
    <row r="97" spans="1:21" ht="21.95" customHeight="1" x14ac:dyDescent="0.15">
      <c r="A97" s="64"/>
      <c r="B97" s="414">
        <f t="shared" si="42"/>
        <v>0</v>
      </c>
      <c r="C97" s="358"/>
      <c r="D97" s="358"/>
      <c r="E97" s="360"/>
      <c r="F97" s="415">
        <f t="shared" si="43"/>
        <v>0</v>
      </c>
      <c r="G97" s="408"/>
      <c r="H97" s="401">
        <f t="shared" si="44"/>
        <v>0</v>
      </c>
      <c r="I97" s="408"/>
      <c r="J97" s="408"/>
      <c r="K97" s="408"/>
      <c r="L97" s="358"/>
      <c r="M97" s="358"/>
      <c r="N97" s="418"/>
      <c r="O97" s="14"/>
      <c r="R97" s="438" t="str">
        <f t="shared" si="37"/>
        <v/>
      </c>
      <c r="S97" s="438" t="str">
        <f t="shared" si="38"/>
        <v/>
      </c>
      <c r="T97" s="438" t="str">
        <f>IF(H97='4.산란계'!B61,"","오류")</f>
        <v/>
      </c>
      <c r="U97" s="438" t="str">
        <f>IF(K97='4.육계'!B60,"","오류")</f>
        <v/>
      </c>
    </row>
    <row r="98" spans="1:21" ht="21.95" customHeight="1" x14ac:dyDescent="0.15">
      <c r="A98" s="64"/>
      <c r="B98" s="414">
        <f t="shared" si="42"/>
        <v>0</v>
      </c>
      <c r="C98" s="358"/>
      <c r="D98" s="358"/>
      <c r="E98" s="360"/>
      <c r="F98" s="415">
        <f t="shared" si="43"/>
        <v>0</v>
      </c>
      <c r="G98" s="408"/>
      <c r="H98" s="401">
        <f t="shared" si="44"/>
        <v>0</v>
      </c>
      <c r="I98" s="408"/>
      <c r="J98" s="408"/>
      <c r="K98" s="408"/>
      <c r="L98" s="358"/>
      <c r="M98" s="358"/>
      <c r="N98" s="418"/>
      <c r="O98" s="14"/>
      <c r="R98" s="438" t="str">
        <f t="shared" si="37"/>
        <v/>
      </c>
      <c r="S98" s="438" t="str">
        <f t="shared" si="38"/>
        <v/>
      </c>
      <c r="T98" s="438" t="str">
        <f>IF(H98='4.산란계'!B62,"","오류")</f>
        <v/>
      </c>
      <c r="U98" s="438" t="str">
        <f>IF(K98='4.육계'!B61,"","오류")</f>
        <v/>
      </c>
    </row>
    <row r="99" spans="1:21" ht="21.95" customHeight="1" x14ac:dyDescent="0.15">
      <c r="A99" s="64"/>
      <c r="B99" s="414">
        <f t="shared" si="42"/>
        <v>0</v>
      </c>
      <c r="C99" s="358"/>
      <c r="D99" s="358"/>
      <c r="E99" s="360"/>
      <c r="F99" s="415">
        <f t="shared" si="43"/>
        <v>0</v>
      </c>
      <c r="G99" s="408"/>
      <c r="H99" s="401">
        <f t="shared" si="44"/>
        <v>0</v>
      </c>
      <c r="I99" s="408"/>
      <c r="J99" s="408"/>
      <c r="K99" s="408"/>
      <c r="L99" s="358"/>
      <c r="M99" s="358"/>
      <c r="N99" s="418"/>
      <c r="O99" s="14"/>
      <c r="R99" s="438" t="str">
        <f t="shared" si="37"/>
        <v/>
      </c>
      <c r="S99" s="438" t="str">
        <f t="shared" si="38"/>
        <v/>
      </c>
      <c r="T99" s="438" t="str">
        <f>IF(H99='4.산란계'!B63,"","오류")</f>
        <v/>
      </c>
      <c r="U99" s="438" t="str">
        <f>IF(K99='4.육계'!B62,"","오류")</f>
        <v/>
      </c>
    </row>
    <row r="100" spans="1:21" ht="21.95" customHeight="1" x14ac:dyDescent="0.15">
      <c r="A100" s="64"/>
      <c r="B100" s="414">
        <f t="shared" si="42"/>
        <v>0</v>
      </c>
      <c r="C100" s="358"/>
      <c r="D100" s="358"/>
      <c r="E100" s="360"/>
      <c r="F100" s="415">
        <f t="shared" si="43"/>
        <v>0</v>
      </c>
      <c r="G100" s="408"/>
      <c r="H100" s="401">
        <f t="shared" si="44"/>
        <v>0</v>
      </c>
      <c r="I100" s="408"/>
      <c r="J100" s="408"/>
      <c r="K100" s="408"/>
      <c r="L100" s="358"/>
      <c r="M100" s="358"/>
      <c r="N100" s="418"/>
      <c r="O100" s="14"/>
      <c r="R100" s="438" t="str">
        <f t="shared" si="37"/>
        <v/>
      </c>
      <c r="S100" s="438" t="str">
        <f t="shared" si="38"/>
        <v/>
      </c>
      <c r="T100" s="438" t="str">
        <f>IF(H100='4.산란계'!B64,"","오류")</f>
        <v/>
      </c>
      <c r="U100" s="438" t="str">
        <f>IF(K100='4.육계'!B63,"","오류")</f>
        <v/>
      </c>
    </row>
    <row r="101" spans="1:21" ht="21.95" customHeight="1" x14ac:dyDescent="0.15">
      <c r="A101" s="64"/>
      <c r="B101" s="414">
        <f t="shared" si="42"/>
        <v>0</v>
      </c>
      <c r="C101" s="358"/>
      <c r="D101" s="358"/>
      <c r="E101" s="360"/>
      <c r="F101" s="415">
        <f t="shared" si="43"/>
        <v>0</v>
      </c>
      <c r="G101" s="408"/>
      <c r="H101" s="401">
        <f t="shared" si="44"/>
        <v>0</v>
      </c>
      <c r="I101" s="408"/>
      <c r="J101" s="408"/>
      <c r="K101" s="408"/>
      <c r="L101" s="358"/>
      <c r="M101" s="358"/>
      <c r="N101" s="418"/>
      <c r="O101" s="14"/>
      <c r="R101" s="438" t="str">
        <f t="shared" si="37"/>
        <v/>
      </c>
      <c r="S101" s="438" t="str">
        <f t="shared" si="38"/>
        <v/>
      </c>
      <c r="T101" s="438" t="str">
        <f>IF(H101='4.산란계'!B65,"","오류")</f>
        <v/>
      </c>
      <c r="U101" s="438" t="str">
        <f>IF(K101='4.육계'!B64,"","오류")</f>
        <v/>
      </c>
    </row>
    <row r="102" spans="1:21" ht="21.95" customHeight="1" x14ac:dyDescent="0.15">
      <c r="A102" s="64"/>
      <c r="B102" s="414">
        <f t="shared" si="42"/>
        <v>0</v>
      </c>
      <c r="C102" s="358"/>
      <c r="D102" s="358"/>
      <c r="E102" s="360"/>
      <c r="F102" s="415">
        <f t="shared" si="43"/>
        <v>0</v>
      </c>
      <c r="G102" s="408"/>
      <c r="H102" s="401">
        <f t="shared" si="44"/>
        <v>0</v>
      </c>
      <c r="I102" s="408"/>
      <c r="J102" s="408"/>
      <c r="K102" s="408"/>
      <c r="L102" s="358"/>
      <c r="M102" s="358"/>
      <c r="N102" s="418"/>
      <c r="O102" s="14"/>
      <c r="R102" s="438" t="str">
        <f t="shared" si="37"/>
        <v/>
      </c>
      <c r="S102" s="438" t="str">
        <f t="shared" si="38"/>
        <v/>
      </c>
      <c r="T102" s="438" t="str">
        <f>IF(H102='4.산란계'!B66,"","오류")</f>
        <v/>
      </c>
      <c r="U102" s="438" t="str">
        <f>IF(K102='4.육계'!B65,"","오류")</f>
        <v/>
      </c>
    </row>
    <row r="103" spans="1:21" ht="21.95" customHeight="1" x14ac:dyDescent="0.15">
      <c r="A103" s="64"/>
      <c r="B103" s="414">
        <f t="shared" si="42"/>
        <v>0</v>
      </c>
      <c r="C103" s="358"/>
      <c r="D103" s="358"/>
      <c r="E103" s="360"/>
      <c r="F103" s="415">
        <f t="shared" si="43"/>
        <v>0</v>
      </c>
      <c r="G103" s="408"/>
      <c r="H103" s="401">
        <f t="shared" si="44"/>
        <v>0</v>
      </c>
      <c r="I103" s="408"/>
      <c r="J103" s="408"/>
      <c r="K103" s="408"/>
      <c r="L103" s="358"/>
      <c r="M103" s="358"/>
      <c r="N103" s="418"/>
      <c r="O103" s="14"/>
      <c r="R103" s="438" t="str">
        <f t="shared" si="37"/>
        <v/>
      </c>
      <c r="S103" s="438" t="str">
        <f t="shared" si="38"/>
        <v/>
      </c>
      <c r="T103" s="438" t="str">
        <f>IF(H103='4.산란계'!B67,"","오류")</f>
        <v/>
      </c>
      <c r="U103" s="438" t="str">
        <f>IF(K103='4.육계'!B66,"","오류")</f>
        <v/>
      </c>
    </row>
    <row r="104" spans="1:21" ht="21.95" customHeight="1" x14ac:dyDescent="0.15">
      <c r="A104" s="64"/>
      <c r="B104" s="414">
        <f t="shared" si="42"/>
        <v>0</v>
      </c>
      <c r="C104" s="358"/>
      <c r="D104" s="358"/>
      <c r="E104" s="360"/>
      <c r="F104" s="415">
        <f t="shared" si="43"/>
        <v>0</v>
      </c>
      <c r="G104" s="408"/>
      <c r="H104" s="401">
        <f t="shared" si="44"/>
        <v>0</v>
      </c>
      <c r="I104" s="408"/>
      <c r="J104" s="408"/>
      <c r="K104" s="408"/>
      <c r="L104" s="358"/>
      <c r="M104" s="358"/>
      <c r="N104" s="418"/>
      <c r="O104" s="14"/>
      <c r="R104" s="438" t="str">
        <f t="shared" si="37"/>
        <v/>
      </c>
      <c r="S104" s="438" t="str">
        <f t="shared" si="38"/>
        <v/>
      </c>
      <c r="T104" s="438" t="str">
        <f>IF(H104='4.산란계'!B68,"","오류")</f>
        <v/>
      </c>
      <c r="U104" s="438" t="str">
        <f>IF(K104='4.육계'!B67,"","오류")</f>
        <v/>
      </c>
    </row>
    <row r="105" spans="1:21" ht="21.95" customHeight="1" x14ac:dyDescent="0.15">
      <c r="A105" s="64"/>
      <c r="B105" s="414">
        <f t="shared" si="42"/>
        <v>0</v>
      </c>
      <c r="C105" s="358"/>
      <c r="D105" s="358"/>
      <c r="E105" s="360"/>
      <c r="F105" s="415">
        <f t="shared" si="43"/>
        <v>0</v>
      </c>
      <c r="G105" s="408"/>
      <c r="H105" s="401">
        <f t="shared" si="44"/>
        <v>0</v>
      </c>
      <c r="I105" s="408"/>
      <c r="J105" s="408"/>
      <c r="K105" s="408"/>
      <c r="L105" s="358"/>
      <c r="M105" s="358"/>
      <c r="N105" s="418"/>
      <c r="O105" s="14"/>
      <c r="R105" s="438" t="str">
        <f t="shared" si="37"/>
        <v/>
      </c>
      <c r="S105" s="438" t="str">
        <f t="shared" si="38"/>
        <v/>
      </c>
      <c r="T105" s="438" t="str">
        <f>IF(H105='4.산란계'!B69,"","오류")</f>
        <v/>
      </c>
      <c r="U105" s="438" t="str">
        <f>IF(K105='4.육계'!B68,"","오류")</f>
        <v/>
      </c>
    </row>
    <row r="106" spans="1:21" ht="21.95" customHeight="1" thickBot="1" x14ac:dyDescent="0.2">
      <c r="A106" s="66"/>
      <c r="B106" s="419">
        <f t="shared" si="42"/>
        <v>0</v>
      </c>
      <c r="C106" s="362"/>
      <c r="D106" s="362"/>
      <c r="E106" s="365"/>
      <c r="F106" s="420">
        <f t="shared" si="43"/>
        <v>0</v>
      </c>
      <c r="G106" s="421"/>
      <c r="H106" s="422">
        <f t="shared" si="44"/>
        <v>0</v>
      </c>
      <c r="I106" s="421"/>
      <c r="J106" s="421"/>
      <c r="K106" s="421"/>
      <c r="L106" s="362"/>
      <c r="M106" s="362"/>
      <c r="N106" s="423"/>
      <c r="O106" s="14"/>
      <c r="R106" s="438" t="str">
        <f t="shared" si="37"/>
        <v/>
      </c>
      <c r="S106" s="438" t="str">
        <f t="shared" si="38"/>
        <v/>
      </c>
      <c r="T106" s="438" t="str">
        <f>IF(H106='4.산란계'!B70,"","오류")</f>
        <v/>
      </c>
      <c r="U106" s="438" t="str">
        <f>IF(K106='4.육계'!B69,"","오류")</f>
        <v/>
      </c>
    </row>
    <row r="111" spans="1:21" x14ac:dyDescent="0.15">
      <c r="C111" s="13"/>
    </row>
  </sheetData>
  <sheetProtection selectLockedCells="1"/>
  <mergeCells count="20">
    <mergeCell ref="M3:O3"/>
    <mergeCell ref="B73:B75"/>
    <mergeCell ref="K74:K75"/>
    <mergeCell ref="F74:F75"/>
    <mergeCell ref="C73:E73"/>
    <mergeCell ref="N74:N75"/>
    <mergeCell ref="D74:D75"/>
    <mergeCell ref="F73:N73"/>
    <mergeCell ref="A1:P1"/>
    <mergeCell ref="A37:E37"/>
    <mergeCell ref="M37:O37"/>
    <mergeCell ref="E74:E75"/>
    <mergeCell ref="C74:C75"/>
    <mergeCell ref="A72:E72"/>
    <mergeCell ref="A73:A75"/>
    <mergeCell ref="L74:L75"/>
    <mergeCell ref="M74:M75"/>
    <mergeCell ref="G74:G75"/>
    <mergeCell ref="A2:C2"/>
    <mergeCell ref="A3:E3"/>
  </mergeCells>
  <phoneticPr fontId="37" type="noConversion"/>
  <printOptions horizontalCentered="1"/>
  <pageMargins left="0.19685039370078741" right="0.19685039370078741" top="0.55118110236220474" bottom="0.35433070866141736" header="0.43307086614173229" footer="0.51181102362204722"/>
  <pageSetup paperSize="9" scale="66" fitToHeight="0" orientation="landscape" horizontalDpi="300" verticalDpi="300" r:id="rId1"/>
  <headerFooter alignWithMargins="0">
    <oddHeader>&amp;R&amp;F</oddHeader>
  </headerFooter>
  <rowBreaks count="1" manualBreakCount="1">
    <brk id="70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  <pageSetUpPr fitToPage="1"/>
  </sheetPr>
  <dimension ref="A1:IW70"/>
  <sheetViews>
    <sheetView showGridLines="0" zoomScale="85" zoomScaleNormal="85" zoomScaleSheetLayoutView="55" workbookViewId="0">
      <selection activeCell="A6" sqref="A6"/>
    </sheetView>
  </sheetViews>
  <sheetFormatPr defaultColWidth="9.109375" defaultRowHeight="14.25" x14ac:dyDescent="0.15"/>
  <cols>
    <col min="1" max="16" width="12.21875" style="1" customWidth="1"/>
    <col min="17" max="17" width="4.77734375" style="1" customWidth="1"/>
    <col min="18" max="18" width="6.33203125" style="1" bestFit="1" customWidth="1"/>
    <col min="19" max="19" width="5.109375" style="1" bestFit="1" customWidth="1"/>
    <col min="20" max="23" width="7.5546875" style="1" bestFit="1" customWidth="1"/>
    <col min="24" max="31" width="8.44140625" style="1" bestFit="1" customWidth="1"/>
    <col min="32" max="257" width="9.109375" style="1"/>
  </cols>
  <sheetData>
    <row r="1" spans="1:31" ht="35.25" customHeight="1" x14ac:dyDescent="0.15">
      <c r="A1" s="548" t="s">
        <v>347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324"/>
    </row>
    <row r="2" spans="1:3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1" ht="30.75" customHeight="1" thickBot="1" x14ac:dyDescent="0.2">
      <c r="A3" s="541" t="s">
        <v>293</v>
      </c>
      <c r="B3" s="541"/>
      <c r="C3" s="541"/>
      <c r="D3" s="541"/>
      <c r="E3" s="541"/>
      <c r="F3" s="541"/>
      <c r="K3" s="4"/>
      <c r="L3" s="4"/>
      <c r="M3" s="4"/>
      <c r="P3" s="4" t="s">
        <v>147</v>
      </c>
      <c r="Q3" s="323"/>
      <c r="R3" s="432" t="s">
        <v>356</v>
      </c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</row>
    <row r="4" spans="1:31" ht="33" customHeight="1" thickBot="1" x14ac:dyDescent="0.2">
      <c r="A4" s="57" t="s">
        <v>224</v>
      </c>
      <c r="B4" s="58" t="s">
        <v>242</v>
      </c>
      <c r="C4" s="82" t="s">
        <v>87</v>
      </c>
      <c r="D4" s="88" t="s">
        <v>139</v>
      </c>
      <c r="E4" s="89" t="s">
        <v>58</v>
      </c>
      <c r="F4" s="89" t="s">
        <v>64</v>
      </c>
      <c r="G4" s="89" t="s">
        <v>65</v>
      </c>
      <c r="H4" s="89" t="s">
        <v>66</v>
      </c>
      <c r="I4" s="236" t="s">
        <v>324</v>
      </c>
      <c r="J4" s="236" t="s">
        <v>325</v>
      </c>
      <c r="K4" s="89" t="s">
        <v>191</v>
      </c>
      <c r="L4" s="89" t="s">
        <v>12</v>
      </c>
      <c r="M4" s="89" t="s">
        <v>16</v>
      </c>
      <c r="N4" s="89" t="s">
        <v>23</v>
      </c>
      <c r="O4" s="91" t="s">
        <v>60</v>
      </c>
      <c r="P4" s="92" t="s">
        <v>138</v>
      </c>
      <c r="Q4" s="323"/>
      <c r="R4" s="439" t="s">
        <v>87</v>
      </c>
      <c r="S4" s="440" t="s">
        <v>139</v>
      </c>
      <c r="T4" s="441" t="s">
        <v>58</v>
      </c>
      <c r="U4" s="441" t="s">
        <v>61</v>
      </c>
      <c r="V4" s="441" t="s">
        <v>62</v>
      </c>
      <c r="W4" s="441" t="s">
        <v>63</v>
      </c>
      <c r="X4" s="441" t="s">
        <v>324</v>
      </c>
      <c r="Y4" s="441" t="s">
        <v>325</v>
      </c>
      <c r="Z4" s="441" t="s">
        <v>190</v>
      </c>
      <c r="AA4" s="441" t="s">
        <v>12</v>
      </c>
      <c r="AB4" s="441" t="s">
        <v>16</v>
      </c>
      <c r="AC4" s="441" t="s">
        <v>23</v>
      </c>
      <c r="AD4" s="441" t="s">
        <v>60</v>
      </c>
      <c r="AE4" s="441" t="s">
        <v>138</v>
      </c>
    </row>
    <row r="5" spans="1:31" ht="21.75" customHeight="1" thickTop="1" x14ac:dyDescent="0.15">
      <c r="A5" s="61" t="s">
        <v>243</v>
      </c>
      <c r="B5" s="62">
        <f t="shared" ref="B5:B19" si="0">SUM(C5:P5)</f>
        <v>116</v>
      </c>
      <c r="C5" s="62">
        <f t="shared" ref="C5:I5" si="1">SUM(C6:C35)</f>
        <v>100</v>
      </c>
      <c r="D5" s="62">
        <f t="shared" si="1"/>
        <v>0</v>
      </c>
      <c r="E5" s="62">
        <f t="shared" si="1"/>
        <v>0</v>
      </c>
      <c r="F5" s="62">
        <f t="shared" si="1"/>
        <v>1</v>
      </c>
      <c r="G5" s="62">
        <f t="shared" si="1"/>
        <v>0</v>
      </c>
      <c r="H5" s="62">
        <f t="shared" si="1"/>
        <v>0</v>
      </c>
      <c r="I5" s="62">
        <f t="shared" si="1"/>
        <v>1</v>
      </c>
      <c r="J5" s="62">
        <f t="shared" ref="J5" si="2">SUM(J6:J35)</f>
        <v>3</v>
      </c>
      <c r="K5" s="62">
        <f t="shared" ref="K5:P5" si="3">SUM(K6:K35)</f>
        <v>3</v>
      </c>
      <c r="L5" s="62">
        <f t="shared" si="3"/>
        <v>2</v>
      </c>
      <c r="M5" s="62">
        <f t="shared" si="3"/>
        <v>0</v>
      </c>
      <c r="N5" s="62">
        <f t="shared" si="3"/>
        <v>4</v>
      </c>
      <c r="O5" s="62">
        <f t="shared" si="3"/>
        <v>2</v>
      </c>
      <c r="P5" s="63">
        <f t="shared" si="3"/>
        <v>0</v>
      </c>
      <c r="Q5" s="323"/>
      <c r="R5" s="432" t="str">
        <f t="shared" ref="R5:R19" si="4">IF((C5*1)&lt;=C40,"","오류")</f>
        <v/>
      </c>
      <c r="S5" s="432" t="str">
        <f t="shared" ref="S5:S19" si="5">IF((D5*500)&lt;=D40,"","오류")</f>
        <v/>
      </c>
      <c r="T5" s="432" t="str">
        <f t="shared" ref="T5:T19" si="6">IF((E5*1000)&lt;=E40,"","오류")</f>
        <v/>
      </c>
      <c r="U5" s="432" t="str">
        <f t="shared" ref="U5:U19" si="7">IF((F5*2000)&lt;=F40,"","오류")</f>
        <v/>
      </c>
      <c r="V5" s="432" t="str">
        <f t="shared" ref="V5:V19" si="8">IF((G5*3000)&lt;=G40,"","오류")</f>
        <v/>
      </c>
      <c r="W5" s="432" t="str">
        <f t="shared" ref="W5:W19" si="9">IF((H5*5000)&lt;=H40,"","오류")</f>
        <v/>
      </c>
      <c r="X5" s="432" t="str">
        <f t="shared" ref="X5:X19" si="10">IF((I5*10000)&lt;=I40,"","오류")</f>
        <v/>
      </c>
      <c r="Y5" s="432" t="str">
        <f t="shared" ref="Y5:Y19" si="11">IF((J5*15000)&lt;=J40,"","오류")</f>
        <v/>
      </c>
      <c r="Z5" s="432" t="str">
        <f t="shared" ref="Z5:Z19" si="12">IF((K5*20000)&lt;=K40,"","오류")</f>
        <v/>
      </c>
      <c r="AA5" s="432" t="str">
        <f t="shared" ref="AA5:AA19" si="13">IF((L5*30000)&lt;=L40,"","오류")</f>
        <v/>
      </c>
      <c r="AB5" s="432" t="str">
        <f t="shared" ref="AB5:AB19" si="14">IF((M5*40000)&lt;=M40,"","오류")</f>
        <v/>
      </c>
      <c r="AC5" s="432" t="str">
        <f t="shared" ref="AC5:AC19" si="15">IF((N5*50000)&lt;=N40,"","오류")</f>
        <v/>
      </c>
      <c r="AD5" s="432" t="str">
        <f t="shared" ref="AD5:AD19" si="16">IF((O5*100000)&lt;=O40,"","오류")</f>
        <v/>
      </c>
      <c r="AE5" s="432" t="str">
        <f t="shared" ref="AE5:AE19" si="17">IF((P5*200000)&lt;=P40,"","오류")</f>
        <v/>
      </c>
    </row>
    <row r="6" spans="1:31" ht="21.75" customHeight="1" x14ac:dyDescent="0.15">
      <c r="A6" s="64" t="s">
        <v>395</v>
      </c>
      <c r="B6" s="65">
        <f t="shared" si="0"/>
        <v>1</v>
      </c>
      <c r="C6" s="334">
        <v>0</v>
      </c>
      <c r="D6" s="334">
        <v>0</v>
      </c>
      <c r="E6" s="334">
        <v>0</v>
      </c>
      <c r="F6" s="334">
        <v>0</v>
      </c>
      <c r="G6" s="334">
        <v>0</v>
      </c>
      <c r="H6" s="334">
        <v>0</v>
      </c>
      <c r="I6" s="334">
        <v>0</v>
      </c>
      <c r="J6" s="334">
        <v>0</v>
      </c>
      <c r="K6" s="334">
        <v>1</v>
      </c>
      <c r="L6" s="334">
        <v>0</v>
      </c>
      <c r="M6" s="334">
        <v>0</v>
      </c>
      <c r="N6" s="334">
        <v>0</v>
      </c>
      <c r="O6" s="334">
        <v>0</v>
      </c>
      <c r="P6" s="335">
        <v>0</v>
      </c>
      <c r="Q6" s="323"/>
      <c r="R6" s="432" t="str">
        <f t="shared" si="4"/>
        <v/>
      </c>
      <c r="S6" s="432" t="str">
        <f t="shared" si="5"/>
        <v/>
      </c>
      <c r="T6" s="432" t="str">
        <f t="shared" si="6"/>
        <v/>
      </c>
      <c r="U6" s="432" t="str">
        <f t="shared" si="7"/>
        <v/>
      </c>
      <c r="V6" s="432" t="str">
        <f t="shared" si="8"/>
        <v/>
      </c>
      <c r="W6" s="432" t="str">
        <f t="shared" si="9"/>
        <v/>
      </c>
      <c r="X6" s="432" t="str">
        <f t="shared" si="10"/>
        <v/>
      </c>
      <c r="Y6" s="432" t="str">
        <f t="shared" si="11"/>
        <v/>
      </c>
      <c r="Z6" s="432" t="str">
        <f t="shared" si="12"/>
        <v/>
      </c>
      <c r="AA6" s="432" t="str">
        <f t="shared" si="13"/>
        <v/>
      </c>
      <c r="AB6" s="432" t="str">
        <f t="shared" si="14"/>
        <v/>
      </c>
      <c r="AC6" s="432" t="str">
        <f t="shared" si="15"/>
        <v/>
      </c>
      <c r="AD6" s="432" t="str">
        <f t="shared" si="16"/>
        <v/>
      </c>
      <c r="AE6" s="432" t="str">
        <f t="shared" si="17"/>
        <v/>
      </c>
    </row>
    <row r="7" spans="1:31" ht="21.75" customHeight="1" x14ac:dyDescent="0.15">
      <c r="A7" s="64" t="s">
        <v>396</v>
      </c>
      <c r="B7" s="65">
        <f t="shared" si="0"/>
        <v>19</v>
      </c>
      <c r="C7" s="517">
        <v>18</v>
      </c>
      <c r="D7" s="517">
        <v>0</v>
      </c>
      <c r="E7" s="517">
        <v>0</v>
      </c>
      <c r="F7" s="517">
        <v>0</v>
      </c>
      <c r="G7" s="517">
        <v>0</v>
      </c>
      <c r="H7" s="517">
        <v>0</v>
      </c>
      <c r="I7" s="517">
        <v>1</v>
      </c>
      <c r="J7" s="517">
        <v>0</v>
      </c>
      <c r="K7" s="517">
        <v>0</v>
      </c>
      <c r="L7" s="517">
        <v>0</v>
      </c>
      <c r="M7" s="517">
        <v>0</v>
      </c>
      <c r="N7" s="517">
        <v>0</v>
      </c>
      <c r="O7" s="517">
        <v>0</v>
      </c>
      <c r="P7" s="518">
        <v>0</v>
      </c>
      <c r="Q7" s="323"/>
      <c r="R7" s="432" t="str">
        <f t="shared" si="4"/>
        <v/>
      </c>
      <c r="S7" s="432" t="str">
        <f t="shared" si="5"/>
        <v/>
      </c>
      <c r="T7" s="432" t="str">
        <f t="shared" si="6"/>
        <v/>
      </c>
      <c r="U7" s="432" t="str">
        <f t="shared" si="7"/>
        <v/>
      </c>
      <c r="V7" s="432" t="str">
        <f t="shared" si="8"/>
        <v/>
      </c>
      <c r="W7" s="432" t="str">
        <f t="shared" si="9"/>
        <v/>
      </c>
      <c r="X7" s="432" t="str">
        <f t="shared" si="10"/>
        <v/>
      </c>
      <c r="Y7" s="432" t="str">
        <f t="shared" si="11"/>
        <v/>
      </c>
      <c r="Z7" s="432" t="str">
        <f t="shared" si="12"/>
        <v/>
      </c>
      <c r="AA7" s="432" t="str">
        <f t="shared" si="13"/>
        <v/>
      </c>
      <c r="AB7" s="432" t="str">
        <f t="shared" si="14"/>
        <v/>
      </c>
      <c r="AC7" s="432" t="str">
        <f t="shared" si="15"/>
        <v/>
      </c>
      <c r="AD7" s="432" t="str">
        <f t="shared" si="16"/>
        <v/>
      </c>
      <c r="AE7" s="432" t="str">
        <f t="shared" si="17"/>
        <v/>
      </c>
    </row>
    <row r="8" spans="1:31" ht="21.75" customHeight="1" x14ac:dyDescent="0.15">
      <c r="A8" s="64" t="s">
        <v>397</v>
      </c>
      <c r="B8" s="65">
        <f t="shared" si="0"/>
        <v>26</v>
      </c>
      <c r="C8" s="336">
        <v>24</v>
      </c>
      <c r="D8" s="336">
        <v>0</v>
      </c>
      <c r="E8" s="336">
        <v>0</v>
      </c>
      <c r="F8" s="336">
        <v>0</v>
      </c>
      <c r="G8" s="336">
        <v>0</v>
      </c>
      <c r="H8" s="336">
        <v>0</v>
      </c>
      <c r="I8" s="336">
        <v>0</v>
      </c>
      <c r="J8" s="336">
        <v>0</v>
      </c>
      <c r="K8" s="336">
        <v>0</v>
      </c>
      <c r="L8" s="336">
        <v>1</v>
      </c>
      <c r="M8" s="336">
        <v>0</v>
      </c>
      <c r="N8" s="336">
        <v>0</v>
      </c>
      <c r="O8" s="336">
        <v>1</v>
      </c>
      <c r="P8" s="337">
        <v>0</v>
      </c>
      <c r="Q8" s="323"/>
      <c r="R8" s="432" t="str">
        <f t="shared" si="4"/>
        <v/>
      </c>
      <c r="S8" s="432" t="str">
        <f t="shared" si="5"/>
        <v/>
      </c>
      <c r="T8" s="432" t="str">
        <f t="shared" si="6"/>
        <v/>
      </c>
      <c r="U8" s="432" t="str">
        <f t="shared" si="7"/>
        <v/>
      </c>
      <c r="V8" s="432" t="str">
        <f t="shared" si="8"/>
        <v/>
      </c>
      <c r="W8" s="432" t="str">
        <f t="shared" si="9"/>
        <v/>
      </c>
      <c r="X8" s="432" t="str">
        <f t="shared" si="10"/>
        <v/>
      </c>
      <c r="Y8" s="432" t="str">
        <f t="shared" si="11"/>
        <v/>
      </c>
      <c r="Z8" s="432" t="str">
        <f t="shared" si="12"/>
        <v/>
      </c>
      <c r="AA8" s="432" t="str">
        <f t="shared" si="13"/>
        <v/>
      </c>
      <c r="AB8" s="432" t="str">
        <f t="shared" si="14"/>
        <v/>
      </c>
      <c r="AC8" s="432" t="str">
        <f t="shared" si="15"/>
        <v/>
      </c>
      <c r="AD8" s="432" t="str">
        <f t="shared" si="16"/>
        <v/>
      </c>
      <c r="AE8" s="432" t="str">
        <f t="shared" si="17"/>
        <v/>
      </c>
    </row>
    <row r="9" spans="1:31" ht="21.75" customHeight="1" x14ac:dyDescent="0.15">
      <c r="A9" s="64" t="s">
        <v>398</v>
      </c>
      <c r="B9" s="65">
        <f t="shared" si="0"/>
        <v>7</v>
      </c>
      <c r="C9" s="336">
        <v>4</v>
      </c>
      <c r="D9" s="336">
        <v>0</v>
      </c>
      <c r="E9" s="336">
        <v>0</v>
      </c>
      <c r="F9" s="336">
        <v>1</v>
      </c>
      <c r="G9" s="336">
        <v>0</v>
      </c>
      <c r="H9" s="336">
        <v>0</v>
      </c>
      <c r="I9" s="336">
        <v>0</v>
      </c>
      <c r="J9" s="336">
        <v>0</v>
      </c>
      <c r="K9" s="336">
        <v>1</v>
      </c>
      <c r="L9" s="336">
        <v>0</v>
      </c>
      <c r="M9" s="336">
        <v>0</v>
      </c>
      <c r="N9" s="336">
        <v>1</v>
      </c>
      <c r="O9" s="336">
        <v>0</v>
      </c>
      <c r="P9" s="337">
        <v>0</v>
      </c>
      <c r="Q9" s="323"/>
      <c r="R9" s="432" t="str">
        <f t="shared" si="4"/>
        <v/>
      </c>
      <c r="S9" s="432" t="str">
        <f t="shared" si="5"/>
        <v/>
      </c>
      <c r="T9" s="432" t="str">
        <f t="shared" si="6"/>
        <v/>
      </c>
      <c r="U9" s="432" t="str">
        <f t="shared" si="7"/>
        <v/>
      </c>
      <c r="V9" s="432" t="str">
        <f t="shared" si="8"/>
        <v/>
      </c>
      <c r="W9" s="432" t="str">
        <f t="shared" si="9"/>
        <v/>
      </c>
      <c r="X9" s="432" t="str">
        <f t="shared" si="10"/>
        <v/>
      </c>
      <c r="Y9" s="432" t="str">
        <f t="shared" si="11"/>
        <v/>
      </c>
      <c r="Z9" s="432" t="str">
        <f t="shared" si="12"/>
        <v/>
      </c>
      <c r="AA9" s="432" t="str">
        <f t="shared" si="13"/>
        <v/>
      </c>
      <c r="AB9" s="432" t="str">
        <f t="shared" si="14"/>
        <v/>
      </c>
      <c r="AC9" s="432" t="str">
        <f t="shared" si="15"/>
        <v/>
      </c>
      <c r="AD9" s="432" t="str">
        <f t="shared" si="16"/>
        <v/>
      </c>
      <c r="AE9" s="432" t="str">
        <f t="shared" si="17"/>
        <v/>
      </c>
    </row>
    <row r="10" spans="1:31" ht="21.75" customHeight="1" x14ac:dyDescent="0.15">
      <c r="A10" s="64" t="s">
        <v>399</v>
      </c>
      <c r="B10" s="65">
        <f t="shared" si="0"/>
        <v>2</v>
      </c>
      <c r="C10" s="336">
        <v>0</v>
      </c>
      <c r="D10" s="336">
        <v>0</v>
      </c>
      <c r="E10" s="336">
        <v>0</v>
      </c>
      <c r="F10" s="336">
        <v>0</v>
      </c>
      <c r="G10" s="336">
        <v>0</v>
      </c>
      <c r="H10" s="336">
        <v>0</v>
      </c>
      <c r="I10" s="336">
        <v>0</v>
      </c>
      <c r="J10" s="336">
        <v>1</v>
      </c>
      <c r="K10" s="336">
        <v>0</v>
      </c>
      <c r="L10" s="336">
        <v>1</v>
      </c>
      <c r="M10" s="336">
        <v>0</v>
      </c>
      <c r="N10" s="336">
        <v>0</v>
      </c>
      <c r="O10" s="336">
        <v>0</v>
      </c>
      <c r="P10" s="337">
        <v>0</v>
      </c>
      <c r="Q10" s="323"/>
      <c r="R10" s="432" t="str">
        <f t="shared" si="4"/>
        <v/>
      </c>
      <c r="S10" s="432" t="str">
        <f t="shared" si="5"/>
        <v/>
      </c>
      <c r="T10" s="432" t="str">
        <f t="shared" si="6"/>
        <v/>
      </c>
      <c r="U10" s="432" t="str">
        <f t="shared" si="7"/>
        <v/>
      </c>
      <c r="V10" s="432" t="str">
        <f t="shared" si="8"/>
        <v/>
      </c>
      <c r="W10" s="432" t="str">
        <f t="shared" si="9"/>
        <v/>
      </c>
      <c r="X10" s="432" t="str">
        <f t="shared" si="10"/>
        <v/>
      </c>
      <c r="Y10" s="432" t="str">
        <f t="shared" si="11"/>
        <v/>
      </c>
      <c r="Z10" s="432" t="str">
        <f t="shared" si="12"/>
        <v/>
      </c>
      <c r="AA10" s="432" t="str">
        <f t="shared" si="13"/>
        <v/>
      </c>
      <c r="AB10" s="432" t="str">
        <f t="shared" si="14"/>
        <v/>
      </c>
      <c r="AC10" s="432" t="str">
        <f t="shared" si="15"/>
        <v/>
      </c>
      <c r="AD10" s="432" t="str">
        <f t="shared" si="16"/>
        <v/>
      </c>
      <c r="AE10" s="432" t="str">
        <f t="shared" si="17"/>
        <v/>
      </c>
    </row>
    <row r="11" spans="1:31" ht="21.75" customHeight="1" x14ac:dyDescent="0.15">
      <c r="A11" s="64" t="s">
        <v>400</v>
      </c>
      <c r="B11" s="65">
        <f t="shared" si="0"/>
        <v>19</v>
      </c>
      <c r="C11" s="336">
        <v>19</v>
      </c>
      <c r="D11" s="336">
        <v>0</v>
      </c>
      <c r="E11" s="336">
        <v>0</v>
      </c>
      <c r="F11" s="336">
        <v>0</v>
      </c>
      <c r="G11" s="336">
        <v>0</v>
      </c>
      <c r="H11" s="336">
        <v>0</v>
      </c>
      <c r="I11" s="336">
        <v>0</v>
      </c>
      <c r="J11" s="336">
        <v>0</v>
      </c>
      <c r="K11" s="336">
        <v>0</v>
      </c>
      <c r="L11" s="336">
        <v>0</v>
      </c>
      <c r="M11" s="336">
        <v>0</v>
      </c>
      <c r="N11" s="336">
        <v>0</v>
      </c>
      <c r="O11" s="336">
        <v>0</v>
      </c>
      <c r="P11" s="337">
        <v>0</v>
      </c>
      <c r="Q11" s="323"/>
      <c r="R11" s="432" t="str">
        <f t="shared" si="4"/>
        <v/>
      </c>
      <c r="S11" s="432" t="str">
        <f t="shared" si="5"/>
        <v/>
      </c>
      <c r="T11" s="432" t="str">
        <f t="shared" si="6"/>
        <v/>
      </c>
      <c r="U11" s="432" t="str">
        <f t="shared" si="7"/>
        <v/>
      </c>
      <c r="V11" s="432" t="str">
        <f t="shared" si="8"/>
        <v/>
      </c>
      <c r="W11" s="432" t="str">
        <f t="shared" si="9"/>
        <v/>
      </c>
      <c r="X11" s="432" t="str">
        <f t="shared" si="10"/>
        <v/>
      </c>
      <c r="Y11" s="432" t="str">
        <f t="shared" si="11"/>
        <v/>
      </c>
      <c r="Z11" s="432" t="str">
        <f t="shared" si="12"/>
        <v/>
      </c>
      <c r="AA11" s="432" t="str">
        <f t="shared" si="13"/>
        <v/>
      </c>
      <c r="AB11" s="432" t="str">
        <f t="shared" si="14"/>
        <v/>
      </c>
      <c r="AC11" s="432" t="str">
        <f t="shared" si="15"/>
        <v/>
      </c>
      <c r="AD11" s="432" t="str">
        <f t="shared" si="16"/>
        <v/>
      </c>
      <c r="AE11" s="432" t="str">
        <f t="shared" si="17"/>
        <v/>
      </c>
    </row>
    <row r="12" spans="1:31" ht="21.75" customHeight="1" x14ac:dyDescent="0.15">
      <c r="A12" s="64" t="s">
        <v>401</v>
      </c>
      <c r="B12" s="65">
        <f t="shared" si="0"/>
        <v>0</v>
      </c>
      <c r="C12" s="336">
        <v>0</v>
      </c>
      <c r="D12" s="336">
        <v>0</v>
      </c>
      <c r="E12" s="336">
        <v>0</v>
      </c>
      <c r="F12" s="336">
        <v>0</v>
      </c>
      <c r="G12" s="336">
        <v>0</v>
      </c>
      <c r="H12" s="336">
        <v>0</v>
      </c>
      <c r="I12" s="336">
        <v>0</v>
      </c>
      <c r="J12" s="336">
        <v>0</v>
      </c>
      <c r="K12" s="336">
        <v>0</v>
      </c>
      <c r="L12" s="336">
        <v>0</v>
      </c>
      <c r="M12" s="336">
        <v>0</v>
      </c>
      <c r="N12" s="336">
        <v>0</v>
      </c>
      <c r="O12" s="336">
        <v>0</v>
      </c>
      <c r="P12" s="337">
        <v>0</v>
      </c>
      <c r="Q12" s="323"/>
      <c r="R12" s="432" t="str">
        <f t="shared" si="4"/>
        <v/>
      </c>
      <c r="S12" s="432" t="str">
        <f t="shared" si="5"/>
        <v/>
      </c>
      <c r="T12" s="432" t="str">
        <f t="shared" si="6"/>
        <v/>
      </c>
      <c r="U12" s="432" t="str">
        <f t="shared" si="7"/>
        <v/>
      </c>
      <c r="V12" s="432" t="str">
        <f t="shared" si="8"/>
        <v/>
      </c>
      <c r="W12" s="432" t="str">
        <f t="shared" si="9"/>
        <v/>
      </c>
      <c r="X12" s="432" t="str">
        <f t="shared" si="10"/>
        <v/>
      </c>
      <c r="Y12" s="432" t="str">
        <f t="shared" si="11"/>
        <v/>
      </c>
      <c r="Z12" s="432" t="str">
        <f t="shared" si="12"/>
        <v/>
      </c>
      <c r="AA12" s="432" t="str">
        <f t="shared" si="13"/>
        <v/>
      </c>
      <c r="AB12" s="432" t="str">
        <f t="shared" si="14"/>
        <v/>
      </c>
      <c r="AC12" s="432" t="str">
        <f t="shared" si="15"/>
        <v/>
      </c>
      <c r="AD12" s="432" t="str">
        <f t="shared" si="16"/>
        <v/>
      </c>
      <c r="AE12" s="432" t="str">
        <f t="shared" si="17"/>
        <v/>
      </c>
    </row>
    <row r="13" spans="1:31" ht="21.75" customHeight="1" x14ac:dyDescent="0.15">
      <c r="A13" s="64" t="s">
        <v>402</v>
      </c>
      <c r="B13" s="65">
        <f t="shared" si="0"/>
        <v>8</v>
      </c>
      <c r="C13" s="336">
        <v>6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6">
        <v>0</v>
      </c>
      <c r="J13" s="336">
        <v>0</v>
      </c>
      <c r="K13" s="336"/>
      <c r="L13" s="336">
        <v>0</v>
      </c>
      <c r="M13" s="336">
        <v>0</v>
      </c>
      <c r="N13" s="336">
        <v>1</v>
      </c>
      <c r="O13" s="336">
        <v>1</v>
      </c>
      <c r="P13" s="337">
        <v>0</v>
      </c>
      <c r="Q13" s="323"/>
      <c r="R13" s="432" t="str">
        <f t="shared" si="4"/>
        <v/>
      </c>
      <c r="S13" s="432" t="str">
        <f t="shared" si="5"/>
        <v/>
      </c>
      <c r="T13" s="432" t="str">
        <f t="shared" si="6"/>
        <v/>
      </c>
      <c r="U13" s="432" t="str">
        <f t="shared" si="7"/>
        <v/>
      </c>
      <c r="V13" s="432" t="str">
        <f t="shared" si="8"/>
        <v/>
      </c>
      <c r="W13" s="432" t="str">
        <f t="shared" si="9"/>
        <v/>
      </c>
      <c r="X13" s="432" t="str">
        <f t="shared" si="10"/>
        <v/>
      </c>
      <c r="Y13" s="432" t="str">
        <f t="shared" si="11"/>
        <v/>
      </c>
      <c r="Z13" s="432" t="str">
        <f t="shared" si="12"/>
        <v/>
      </c>
      <c r="AA13" s="432" t="str">
        <f t="shared" si="13"/>
        <v/>
      </c>
      <c r="AB13" s="432" t="str">
        <f t="shared" si="14"/>
        <v/>
      </c>
      <c r="AC13" s="432" t="str">
        <f t="shared" si="15"/>
        <v/>
      </c>
      <c r="AD13" s="432" t="str">
        <f t="shared" si="16"/>
        <v/>
      </c>
      <c r="AE13" s="432" t="str">
        <f t="shared" si="17"/>
        <v/>
      </c>
    </row>
    <row r="14" spans="1:31" ht="21.75" customHeight="1" x14ac:dyDescent="0.15">
      <c r="A14" s="64" t="s">
        <v>403</v>
      </c>
      <c r="B14" s="65">
        <f t="shared" si="0"/>
        <v>4</v>
      </c>
      <c r="C14" s="336">
        <v>2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6">
        <v>0</v>
      </c>
      <c r="J14" s="336">
        <v>0</v>
      </c>
      <c r="K14" s="336">
        <v>0</v>
      </c>
      <c r="L14" s="336">
        <v>0</v>
      </c>
      <c r="M14" s="336">
        <v>0</v>
      </c>
      <c r="N14" s="336">
        <v>2</v>
      </c>
      <c r="O14" s="336">
        <v>0</v>
      </c>
      <c r="P14" s="337">
        <v>0</v>
      </c>
      <c r="Q14" s="323"/>
      <c r="R14" s="432" t="str">
        <f t="shared" si="4"/>
        <v/>
      </c>
      <c r="S14" s="432" t="str">
        <f t="shared" si="5"/>
        <v/>
      </c>
      <c r="T14" s="432" t="str">
        <f t="shared" si="6"/>
        <v/>
      </c>
      <c r="U14" s="432" t="str">
        <f t="shared" si="7"/>
        <v/>
      </c>
      <c r="V14" s="432" t="str">
        <f t="shared" si="8"/>
        <v/>
      </c>
      <c r="W14" s="432" t="str">
        <f t="shared" si="9"/>
        <v/>
      </c>
      <c r="X14" s="432" t="str">
        <f t="shared" si="10"/>
        <v/>
      </c>
      <c r="Y14" s="432" t="str">
        <f t="shared" si="11"/>
        <v/>
      </c>
      <c r="Z14" s="432" t="str">
        <f t="shared" si="12"/>
        <v/>
      </c>
      <c r="AA14" s="432" t="str">
        <f t="shared" si="13"/>
        <v/>
      </c>
      <c r="AB14" s="432" t="str">
        <f t="shared" si="14"/>
        <v/>
      </c>
      <c r="AC14" s="432" t="str">
        <f t="shared" si="15"/>
        <v/>
      </c>
      <c r="AD14" s="432" t="str">
        <f t="shared" si="16"/>
        <v/>
      </c>
      <c r="AE14" s="432" t="str">
        <f t="shared" si="17"/>
        <v/>
      </c>
    </row>
    <row r="15" spans="1:31" ht="21.75" customHeight="1" x14ac:dyDescent="0.15">
      <c r="A15" s="64" t="s">
        <v>404</v>
      </c>
      <c r="B15" s="65">
        <f t="shared" si="0"/>
        <v>11</v>
      </c>
      <c r="C15" s="336">
        <v>11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6">
        <v>0</v>
      </c>
      <c r="J15" s="336">
        <v>0</v>
      </c>
      <c r="K15" s="336">
        <v>0</v>
      </c>
      <c r="L15" s="336">
        <v>0</v>
      </c>
      <c r="M15" s="336">
        <v>0</v>
      </c>
      <c r="N15" s="336">
        <v>0</v>
      </c>
      <c r="O15" s="336">
        <v>0</v>
      </c>
      <c r="P15" s="337">
        <v>0</v>
      </c>
      <c r="Q15" s="323"/>
      <c r="R15" s="432" t="str">
        <f t="shared" si="4"/>
        <v/>
      </c>
      <c r="S15" s="432" t="str">
        <f t="shared" si="5"/>
        <v/>
      </c>
      <c r="T15" s="432" t="str">
        <f t="shared" si="6"/>
        <v/>
      </c>
      <c r="U15" s="432" t="str">
        <f t="shared" si="7"/>
        <v/>
      </c>
      <c r="V15" s="432" t="str">
        <f t="shared" si="8"/>
        <v/>
      </c>
      <c r="W15" s="432" t="str">
        <f t="shared" si="9"/>
        <v/>
      </c>
      <c r="X15" s="432" t="str">
        <f t="shared" si="10"/>
        <v/>
      </c>
      <c r="Y15" s="432" t="str">
        <f t="shared" si="11"/>
        <v/>
      </c>
      <c r="Z15" s="432" t="str">
        <f t="shared" si="12"/>
        <v/>
      </c>
      <c r="AA15" s="432" t="str">
        <f t="shared" si="13"/>
        <v/>
      </c>
      <c r="AB15" s="432" t="str">
        <f t="shared" si="14"/>
        <v/>
      </c>
      <c r="AC15" s="432" t="str">
        <f t="shared" si="15"/>
        <v/>
      </c>
      <c r="AD15" s="432" t="str">
        <f t="shared" si="16"/>
        <v/>
      </c>
      <c r="AE15" s="432" t="str">
        <f t="shared" si="17"/>
        <v/>
      </c>
    </row>
    <row r="16" spans="1:31" ht="21.75" customHeight="1" x14ac:dyDescent="0.15">
      <c r="A16" s="64" t="s">
        <v>405</v>
      </c>
      <c r="B16" s="65">
        <f t="shared" si="0"/>
        <v>19</v>
      </c>
      <c r="C16" s="336">
        <v>16</v>
      </c>
      <c r="D16" s="336">
        <v>0</v>
      </c>
      <c r="E16" s="336">
        <v>0</v>
      </c>
      <c r="F16" s="336">
        <v>0</v>
      </c>
      <c r="G16" s="336">
        <v>0</v>
      </c>
      <c r="H16" s="336">
        <v>0</v>
      </c>
      <c r="I16" s="336">
        <v>0</v>
      </c>
      <c r="J16" s="336">
        <v>2</v>
      </c>
      <c r="K16" s="336">
        <v>1</v>
      </c>
      <c r="L16" s="336">
        <v>0</v>
      </c>
      <c r="M16" s="336">
        <v>0</v>
      </c>
      <c r="N16" s="336">
        <v>0</v>
      </c>
      <c r="O16" s="336">
        <v>0</v>
      </c>
      <c r="P16" s="337">
        <v>0</v>
      </c>
      <c r="Q16" s="323"/>
      <c r="R16" s="432" t="str">
        <f t="shared" si="4"/>
        <v/>
      </c>
      <c r="S16" s="432" t="str">
        <f t="shared" si="5"/>
        <v/>
      </c>
      <c r="T16" s="432" t="str">
        <f t="shared" si="6"/>
        <v/>
      </c>
      <c r="U16" s="432" t="str">
        <f t="shared" si="7"/>
        <v/>
      </c>
      <c r="V16" s="432" t="str">
        <f t="shared" si="8"/>
        <v/>
      </c>
      <c r="W16" s="432" t="str">
        <f t="shared" si="9"/>
        <v/>
      </c>
      <c r="X16" s="432" t="str">
        <f t="shared" si="10"/>
        <v/>
      </c>
      <c r="Y16" s="432" t="str">
        <f t="shared" si="11"/>
        <v/>
      </c>
      <c r="Z16" s="432" t="str">
        <f t="shared" si="12"/>
        <v/>
      </c>
      <c r="AA16" s="432" t="str">
        <f t="shared" si="13"/>
        <v/>
      </c>
      <c r="AB16" s="432" t="str">
        <f t="shared" si="14"/>
        <v/>
      </c>
      <c r="AC16" s="432" t="str">
        <f t="shared" si="15"/>
        <v/>
      </c>
      <c r="AD16" s="432" t="str">
        <f t="shared" si="16"/>
        <v/>
      </c>
      <c r="AE16" s="432" t="str">
        <f t="shared" si="17"/>
        <v/>
      </c>
    </row>
    <row r="17" spans="1:31" ht="21.75" customHeight="1" x14ac:dyDescent="0.15">
      <c r="A17" s="64"/>
      <c r="B17" s="65">
        <f t="shared" si="0"/>
        <v>0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7"/>
      <c r="Q17" s="323"/>
      <c r="R17" s="432" t="str">
        <f t="shared" si="4"/>
        <v/>
      </c>
      <c r="S17" s="432" t="str">
        <f t="shared" si="5"/>
        <v/>
      </c>
      <c r="T17" s="432" t="str">
        <f t="shared" si="6"/>
        <v/>
      </c>
      <c r="U17" s="432" t="str">
        <f t="shared" si="7"/>
        <v/>
      </c>
      <c r="V17" s="432" t="str">
        <f t="shared" si="8"/>
        <v/>
      </c>
      <c r="W17" s="432" t="str">
        <f t="shared" si="9"/>
        <v/>
      </c>
      <c r="X17" s="432" t="str">
        <f t="shared" si="10"/>
        <v/>
      </c>
      <c r="Y17" s="432" t="str">
        <f t="shared" si="11"/>
        <v/>
      </c>
      <c r="Z17" s="432" t="str">
        <f t="shared" si="12"/>
        <v/>
      </c>
      <c r="AA17" s="432" t="str">
        <f t="shared" si="13"/>
        <v/>
      </c>
      <c r="AB17" s="432" t="str">
        <f t="shared" si="14"/>
        <v/>
      </c>
      <c r="AC17" s="432" t="str">
        <f t="shared" si="15"/>
        <v/>
      </c>
      <c r="AD17" s="432" t="str">
        <f t="shared" si="16"/>
        <v/>
      </c>
      <c r="AE17" s="432" t="str">
        <f t="shared" si="17"/>
        <v/>
      </c>
    </row>
    <row r="18" spans="1:31" ht="21.75" customHeight="1" x14ac:dyDescent="0.15">
      <c r="A18" s="64"/>
      <c r="B18" s="65">
        <f t="shared" si="0"/>
        <v>0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7"/>
      <c r="Q18" s="323"/>
      <c r="R18" s="432" t="str">
        <f t="shared" si="4"/>
        <v/>
      </c>
      <c r="S18" s="432" t="str">
        <f t="shared" si="5"/>
        <v/>
      </c>
      <c r="T18" s="432" t="str">
        <f t="shared" si="6"/>
        <v/>
      </c>
      <c r="U18" s="432" t="str">
        <f t="shared" si="7"/>
        <v/>
      </c>
      <c r="V18" s="432" t="str">
        <f t="shared" si="8"/>
        <v/>
      </c>
      <c r="W18" s="432" t="str">
        <f t="shared" si="9"/>
        <v/>
      </c>
      <c r="X18" s="432" t="str">
        <f t="shared" si="10"/>
        <v/>
      </c>
      <c r="Y18" s="432" t="str">
        <f t="shared" si="11"/>
        <v/>
      </c>
      <c r="Z18" s="432" t="str">
        <f t="shared" si="12"/>
        <v/>
      </c>
      <c r="AA18" s="432" t="str">
        <f t="shared" si="13"/>
        <v/>
      </c>
      <c r="AB18" s="432" t="str">
        <f t="shared" si="14"/>
        <v/>
      </c>
      <c r="AC18" s="432" t="str">
        <f t="shared" si="15"/>
        <v/>
      </c>
      <c r="AD18" s="432" t="str">
        <f t="shared" si="16"/>
        <v/>
      </c>
      <c r="AE18" s="432" t="str">
        <f t="shared" si="17"/>
        <v/>
      </c>
    </row>
    <row r="19" spans="1:31" ht="21.75" customHeight="1" x14ac:dyDescent="0.15">
      <c r="A19" s="64"/>
      <c r="B19" s="65">
        <f t="shared" si="0"/>
        <v>0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7"/>
      <c r="Q19" s="323"/>
      <c r="R19" s="432" t="str">
        <f t="shared" si="4"/>
        <v/>
      </c>
      <c r="S19" s="432" t="str">
        <f t="shared" si="5"/>
        <v/>
      </c>
      <c r="T19" s="432" t="str">
        <f t="shared" si="6"/>
        <v/>
      </c>
      <c r="U19" s="432" t="str">
        <f t="shared" si="7"/>
        <v/>
      </c>
      <c r="V19" s="432" t="str">
        <f t="shared" si="8"/>
        <v/>
      </c>
      <c r="W19" s="432" t="str">
        <f t="shared" si="9"/>
        <v/>
      </c>
      <c r="X19" s="432" t="str">
        <f t="shared" si="10"/>
        <v/>
      </c>
      <c r="Y19" s="432" t="str">
        <f t="shared" si="11"/>
        <v/>
      </c>
      <c r="Z19" s="432" t="str">
        <f t="shared" si="12"/>
        <v/>
      </c>
      <c r="AA19" s="432" t="str">
        <f t="shared" si="13"/>
        <v/>
      </c>
      <c r="AB19" s="432" t="str">
        <f t="shared" si="14"/>
        <v/>
      </c>
      <c r="AC19" s="432" t="str">
        <f t="shared" si="15"/>
        <v/>
      </c>
      <c r="AD19" s="432" t="str">
        <f t="shared" si="16"/>
        <v/>
      </c>
      <c r="AE19" s="432" t="str">
        <f t="shared" si="17"/>
        <v/>
      </c>
    </row>
    <row r="20" spans="1:31" ht="21.75" customHeight="1" x14ac:dyDescent="0.15">
      <c r="A20" s="64"/>
      <c r="B20" s="65">
        <f t="shared" ref="B20:B35" si="18">SUM(C20:P20)</f>
        <v>0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7"/>
      <c r="Q20" s="323"/>
      <c r="R20" s="432" t="str">
        <f t="shared" ref="R20:R35" si="19">IF((C20*1)&lt;=C55,"","오류")</f>
        <v/>
      </c>
      <c r="S20" s="432" t="str">
        <f t="shared" ref="S20:S35" si="20">IF((D20*500)&lt;=D55,"","오류")</f>
        <v/>
      </c>
      <c r="T20" s="432" t="str">
        <f t="shared" ref="T20:T35" si="21">IF((E20*1000)&lt;=E55,"","오류")</f>
        <v/>
      </c>
      <c r="U20" s="432" t="str">
        <f t="shared" ref="U20:U35" si="22">IF((F20*2000)&lt;=F55,"","오류")</f>
        <v/>
      </c>
      <c r="V20" s="432" t="str">
        <f t="shared" ref="V20:V35" si="23">IF((G20*3000)&lt;=G55,"","오류")</f>
        <v/>
      </c>
      <c r="W20" s="432" t="str">
        <f t="shared" ref="W20:W35" si="24">IF((H20*5000)&lt;=H55,"","오류")</f>
        <v/>
      </c>
      <c r="X20" s="432" t="str">
        <f t="shared" ref="X20:X35" si="25">IF((I20*10000)&lt;=I55,"","오류")</f>
        <v/>
      </c>
      <c r="Y20" s="432" t="str">
        <f t="shared" ref="Y20:Y35" si="26">IF((J20*15000)&lt;=J55,"","오류")</f>
        <v/>
      </c>
      <c r="Z20" s="432" t="str">
        <f t="shared" ref="Z20:Z35" si="27">IF((K20*20000)&lt;=K55,"","오류")</f>
        <v/>
      </c>
      <c r="AA20" s="432" t="str">
        <f t="shared" ref="AA20:AA35" si="28">IF((L20*30000)&lt;=L55,"","오류")</f>
        <v/>
      </c>
      <c r="AB20" s="432" t="str">
        <f t="shared" ref="AB20:AB35" si="29">IF((M20*40000)&lt;=M55,"","오류")</f>
        <v/>
      </c>
      <c r="AC20" s="432" t="str">
        <f t="shared" ref="AC20:AC35" si="30">IF((N20*50000)&lt;=N55,"","오류")</f>
        <v/>
      </c>
      <c r="AD20" s="432" t="str">
        <f t="shared" ref="AD20:AD35" si="31">IF((O20*100000)&lt;=O55,"","오류")</f>
        <v/>
      </c>
      <c r="AE20" s="432" t="str">
        <f t="shared" ref="AE20:AE35" si="32">IF((P20*200000)&lt;=P55,"","오류")</f>
        <v/>
      </c>
    </row>
    <row r="21" spans="1:31" ht="21.75" customHeight="1" x14ac:dyDescent="0.15">
      <c r="A21" s="64"/>
      <c r="B21" s="65">
        <f t="shared" si="18"/>
        <v>0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7"/>
      <c r="Q21" s="323"/>
      <c r="R21" s="432" t="str">
        <f t="shared" si="19"/>
        <v/>
      </c>
      <c r="S21" s="432" t="str">
        <f t="shared" si="20"/>
        <v/>
      </c>
      <c r="T21" s="432" t="str">
        <f t="shared" si="21"/>
        <v/>
      </c>
      <c r="U21" s="432" t="str">
        <f t="shared" si="22"/>
        <v/>
      </c>
      <c r="V21" s="432" t="str">
        <f t="shared" si="23"/>
        <v/>
      </c>
      <c r="W21" s="432" t="str">
        <f t="shared" si="24"/>
        <v/>
      </c>
      <c r="X21" s="432" t="str">
        <f t="shared" si="25"/>
        <v/>
      </c>
      <c r="Y21" s="432" t="str">
        <f t="shared" si="26"/>
        <v/>
      </c>
      <c r="Z21" s="432" t="str">
        <f t="shared" si="27"/>
        <v/>
      </c>
      <c r="AA21" s="432" t="str">
        <f t="shared" si="28"/>
        <v/>
      </c>
      <c r="AB21" s="432" t="str">
        <f t="shared" si="29"/>
        <v/>
      </c>
      <c r="AC21" s="432" t="str">
        <f t="shared" si="30"/>
        <v/>
      </c>
      <c r="AD21" s="432" t="str">
        <f t="shared" si="31"/>
        <v/>
      </c>
      <c r="AE21" s="432" t="str">
        <f t="shared" si="32"/>
        <v/>
      </c>
    </row>
    <row r="22" spans="1:31" ht="21.75" customHeight="1" x14ac:dyDescent="0.15">
      <c r="A22" s="64"/>
      <c r="B22" s="65">
        <f t="shared" si="18"/>
        <v>0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7"/>
      <c r="Q22" s="323"/>
      <c r="R22" s="432" t="str">
        <f t="shared" si="19"/>
        <v/>
      </c>
      <c r="S22" s="432" t="str">
        <f t="shared" si="20"/>
        <v/>
      </c>
      <c r="T22" s="432" t="str">
        <f t="shared" si="21"/>
        <v/>
      </c>
      <c r="U22" s="432" t="str">
        <f t="shared" si="22"/>
        <v/>
      </c>
      <c r="V22" s="432" t="str">
        <f t="shared" si="23"/>
        <v/>
      </c>
      <c r="W22" s="432" t="str">
        <f t="shared" si="24"/>
        <v/>
      </c>
      <c r="X22" s="432" t="str">
        <f t="shared" si="25"/>
        <v/>
      </c>
      <c r="Y22" s="432" t="str">
        <f t="shared" si="26"/>
        <v/>
      </c>
      <c r="Z22" s="432" t="str">
        <f t="shared" si="27"/>
        <v/>
      </c>
      <c r="AA22" s="432" t="str">
        <f t="shared" si="28"/>
        <v/>
      </c>
      <c r="AB22" s="432" t="str">
        <f t="shared" si="29"/>
        <v/>
      </c>
      <c r="AC22" s="432" t="str">
        <f t="shared" si="30"/>
        <v/>
      </c>
      <c r="AD22" s="432" t="str">
        <f t="shared" si="31"/>
        <v/>
      </c>
      <c r="AE22" s="432" t="str">
        <f t="shared" si="32"/>
        <v/>
      </c>
    </row>
    <row r="23" spans="1:31" ht="21.75" customHeight="1" x14ac:dyDescent="0.15">
      <c r="A23" s="64"/>
      <c r="B23" s="65">
        <f t="shared" si="18"/>
        <v>0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7"/>
      <c r="Q23" s="323"/>
      <c r="R23" s="432" t="str">
        <f t="shared" si="19"/>
        <v/>
      </c>
      <c r="S23" s="432" t="str">
        <f t="shared" si="20"/>
        <v/>
      </c>
      <c r="T23" s="432" t="str">
        <f t="shared" si="21"/>
        <v/>
      </c>
      <c r="U23" s="432" t="str">
        <f t="shared" si="22"/>
        <v/>
      </c>
      <c r="V23" s="432" t="str">
        <f t="shared" si="23"/>
        <v/>
      </c>
      <c r="W23" s="432" t="str">
        <f t="shared" si="24"/>
        <v/>
      </c>
      <c r="X23" s="432" t="str">
        <f t="shared" si="25"/>
        <v/>
      </c>
      <c r="Y23" s="432" t="str">
        <f t="shared" si="26"/>
        <v/>
      </c>
      <c r="Z23" s="432" t="str">
        <f t="shared" si="27"/>
        <v/>
      </c>
      <c r="AA23" s="432" t="str">
        <f t="shared" si="28"/>
        <v/>
      </c>
      <c r="AB23" s="432" t="str">
        <f t="shared" si="29"/>
        <v/>
      </c>
      <c r="AC23" s="432" t="str">
        <f t="shared" si="30"/>
        <v/>
      </c>
      <c r="AD23" s="432" t="str">
        <f t="shared" si="31"/>
        <v/>
      </c>
      <c r="AE23" s="432" t="str">
        <f t="shared" si="32"/>
        <v/>
      </c>
    </row>
    <row r="24" spans="1:31" ht="21.75" customHeight="1" x14ac:dyDescent="0.15">
      <c r="A24" s="64"/>
      <c r="B24" s="65">
        <f t="shared" si="18"/>
        <v>0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7"/>
      <c r="Q24" s="323"/>
      <c r="R24" s="432" t="str">
        <f t="shared" si="19"/>
        <v/>
      </c>
      <c r="S24" s="432" t="str">
        <f t="shared" si="20"/>
        <v/>
      </c>
      <c r="T24" s="432" t="str">
        <f t="shared" si="21"/>
        <v/>
      </c>
      <c r="U24" s="432" t="str">
        <f t="shared" si="22"/>
        <v/>
      </c>
      <c r="V24" s="432" t="str">
        <f t="shared" si="23"/>
        <v/>
      </c>
      <c r="W24" s="432" t="str">
        <f t="shared" si="24"/>
        <v/>
      </c>
      <c r="X24" s="432" t="str">
        <f t="shared" si="25"/>
        <v/>
      </c>
      <c r="Y24" s="432" t="str">
        <f t="shared" si="26"/>
        <v/>
      </c>
      <c r="Z24" s="432" t="str">
        <f t="shared" si="27"/>
        <v/>
      </c>
      <c r="AA24" s="432" t="str">
        <f t="shared" si="28"/>
        <v/>
      </c>
      <c r="AB24" s="432" t="str">
        <f t="shared" si="29"/>
        <v/>
      </c>
      <c r="AC24" s="432" t="str">
        <f t="shared" si="30"/>
        <v/>
      </c>
      <c r="AD24" s="432" t="str">
        <f t="shared" si="31"/>
        <v/>
      </c>
      <c r="AE24" s="432" t="str">
        <f t="shared" si="32"/>
        <v/>
      </c>
    </row>
    <row r="25" spans="1:31" ht="21.75" customHeight="1" x14ac:dyDescent="0.15">
      <c r="A25" s="64"/>
      <c r="B25" s="65">
        <f t="shared" si="18"/>
        <v>0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7"/>
      <c r="Q25" s="323"/>
      <c r="R25" s="432" t="str">
        <f t="shared" si="19"/>
        <v/>
      </c>
      <c r="S25" s="432" t="str">
        <f t="shared" si="20"/>
        <v/>
      </c>
      <c r="T25" s="432" t="str">
        <f t="shared" si="21"/>
        <v/>
      </c>
      <c r="U25" s="432" t="str">
        <f t="shared" si="22"/>
        <v/>
      </c>
      <c r="V25" s="432" t="str">
        <f t="shared" si="23"/>
        <v/>
      </c>
      <c r="W25" s="432" t="str">
        <f t="shared" si="24"/>
        <v/>
      </c>
      <c r="X25" s="432" t="str">
        <f t="shared" si="25"/>
        <v/>
      </c>
      <c r="Y25" s="432" t="str">
        <f t="shared" si="26"/>
        <v/>
      </c>
      <c r="Z25" s="432" t="str">
        <f t="shared" si="27"/>
        <v/>
      </c>
      <c r="AA25" s="432" t="str">
        <f t="shared" si="28"/>
        <v/>
      </c>
      <c r="AB25" s="432" t="str">
        <f t="shared" si="29"/>
        <v/>
      </c>
      <c r="AC25" s="432" t="str">
        <f t="shared" si="30"/>
        <v/>
      </c>
      <c r="AD25" s="432" t="str">
        <f t="shared" si="31"/>
        <v/>
      </c>
      <c r="AE25" s="432" t="str">
        <f t="shared" si="32"/>
        <v/>
      </c>
    </row>
    <row r="26" spans="1:31" ht="21.75" customHeight="1" x14ac:dyDescent="0.15">
      <c r="A26" s="64"/>
      <c r="B26" s="65">
        <f t="shared" si="18"/>
        <v>0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7"/>
      <c r="Q26" s="323"/>
      <c r="R26" s="432" t="str">
        <f t="shared" si="19"/>
        <v/>
      </c>
      <c r="S26" s="432" t="str">
        <f t="shared" si="20"/>
        <v/>
      </c>
      <c r="T26" s="432" t="str">
        <f t="shared" si="21"/>
        <v/>
      </c>
      <c r="U26" s="432" t="str">
        <f t="shared" si="22"/>
        <v/>
      </c>
      <c r="V26" s="432" t="str">
        <f t="shared" si="23"/>
        <v/>
      </c>
      <c r="W26" s="432" t="str">
        <f t="shared" si="24"/>
        <v/>
      </c>
      <c r="X26" s="432" t="str">
        <f t="shared" si="25"/>
        <v/>
      </c>
      <c r="Y26" s="432" t="str">
        <f t="shared" si="26"/>
        <v/>
      </c>
      <c r="Z26" s="432" t="str">
        <f t="shared" si="27"/>
        <v/>
      </c>
      <c r="AA26" s="432" t="str">
        <f t="shared" si="28"/>
        <v/>
      </c>
      <c r="AB26" s="432" t="str">
        <f t="shared" si="29"/>
        <v/>
      </c>
      <c r="AC26" s="432" t="str">
        <f t="shared" si="30"/>
        <v/>
      </c>
      <c r="AD26" s="432" t="str">
        <f t="shared" si="31"/>
        <v/>
      </c>
      <c r="AE26" s="432" t="str">
        <f t="shared" si="32"/>
        <v/>
      </c>
    </row>
    <row r="27" spans="1:31" ht="21.75" customHeight="1" x14ac:dyDescent="0.15">
      <c r="A27" s="64"/>
      <c r="B27" s="65">
        <f t="shared" si="18"/>
        <v>0</v>
      </c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7"/>
      <c r="Q27" s="323"/>
      <c r="R27" s="432" t="str">
        <f t="shared" si="19"/>
        <v/>
      </c>
      <c r="S27" s="432" t="str">
        <f t="shared" si="20"/>
        <v/>
      </c>
      <c r="T27" s="432" t="str">
        <f t="shared" si="21"/>
        <v/>
      </c>
      <c r="U27" s="432" t="str">
        <f t="shared" si="22"/>
        <v/>
      </c>
      <c r="V27" s="432" t="str">
        <f t="shared" si="23"/>
        <v/>
      </c>
      <c r="W27" s="432" t="str">
        <f t="shared" si="24"/>
        <v/>
      </c>
      <c r="X27" s="432" t="str">
        <f t="shared" si="25"/>
        <v/>
      </c>
      <c r="Y27" s="432" t="str">
        <f t="shared" si="26"/>
        <v/>
      </c>
      <c r="Z27" s="432" t="str">
        <f t="shared" si="27"/>
        <v/>
      </c>
      <c r="AA27" s="432" t="str">
        <f t="shared" si="28"/>
        <v/>
      </c>
      <c r="AB27" s="432" t="str">
        <f t="shared" si="29"/>
        <v/>
      </c>
      <c r="AC27" s="432" t="str">
        <f t="shared" si="30"/>
        <v/>
      </c>
      <c r="AD27" s="432" t="str">
        <f t="shared" si="31"/>
        <v/>
      </c>
      <c r="AE27" s="432" t="str">
        <f t="shared" si="32"/>
        <v/>
      </c>
    </row>
    <row r="28" spans="1:31" ht="21.75" customHeight="1" x14ac:dyDescent="0.15">
      <c r="A28" s="64"/>
      <c r="B28" s="65">
        <f t="shared" si="18"/>
        <v>0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7"/>
      <c r="Q28" s="323"/>
      <c r="R28" s="432" t="str">
        <f t="shared" si="19"/>
        <v/>
      </c>
      <c r="S28" s="432" t="str">
        <f t="shared" si="20"/>
        <v/>
      </c>
      <c r="T28" s="432" t="str">
        <f t="shared" si="21"/>
        <v/>
      </c>
      <c r="U28" s="432" t="str">
        <f t="shared" si="22"/>
        <v/>
      </c>
      <c r="V28" s="432" t="str">
        <f t="shared" si="23"/>
        <v/>
      </c>
      <c r="W28" s="432" t="str">
        <f t="shared" si="24"/>
        <v/>
      </c>
      <c r="X28" s="432" t="str">
        <f t="shared" si="25"/>
        <v/>
      </c>
      <c r="Y28" s="432" t="str">
        <f t="shared" si="26"/>
        <v/>
      </c>
      <c r="Z28" s="432" t="str">
        <f t="shared" si="27"/>
        <v/>
      </c>
      <c r="AA28" s="432" t="str">
        <f t="shared" si="28"/>
        <v/>
      </c>
      <c r="AB28" s="432" t="str">
        <f t="shared" si="29"/>
        <v/>
      </c>
      <c r="AC28" s="432" t="str">
        <f t="shared" si="30"/>
        <v/>
      </c>
      <c r="AD28" s="432" t="str">
        <f t="shared" si="31"/>
        <v/>
      </c>
      <c r="AE28" s="432" t="str">
        <f t="shared" si="32"/>
        <v/>
      </c>
    </row>
    <row r="29" spans="1:31" ht="21.75" customHeight="1" x14ac:dyDescent="0.15">
      <c r="A29" s="64"/>
      <c r="B29" s="65">
        <f t="shared" si="18"/>
        <v>0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7"/>
      <c r="Q29" s="323"/>
      <c r="R29" s="432" t="str">
        <f t="shared" si="19"/>
        <v/>
      </c>
      <c r="S29" s="432" t="str">
        <f t="shared" si="20"/>
        <v/>
      </c>
      <c r="T29" s="432" t="str">
        <f t="shared" si="21"/>
        <v/>
      </c>
      <c r="U29" s="432" t="str">
        <f t="shared" si="22"/>
        <v/>
      </c>
      <c r="V29" s="432" t="str">
        <f t="shared" si="23"/>
        <v/>
      </c>
      <c r="W29" s="432" t="str">
        <f t="shared" si="24"/>
        <v/>
      </c>
      <c r="X29" s="432" t="str">
        <f t="shared" si="25"/>
        <v/>
      </c>
      <c r="Y29" s="432" t="str">
        <f t="shared" si="26"/>
        <v/>
      </c>
      <c r="Z29" s="432" t="str">
        <f t="shared" si="27"/>
        <v/>
      </c>
      <c r="AA29" s="432" t="str">
        <f t="shared" si="28"/>
        <v/>
      </c>
      <c r="AB29" s="432" t="str">
        <f t="shared" si="29"/>
        <v/>
      </c>
      <c r="AC29" s="432" t="str">
        <f t="shared" si="30"/>
        <v/>
      </c>
      <c r="AD29" s="432" t="str">
        <f t="shared" si="31"/>
        <v/>
      </c>
      <c r="AE29" s="432" t="str">
        <f t="shared" si="32"/>
        <v/>
      </c>
    </row>
    <row r="30" spans="1:31" ht="21.75" customHeight="1" x14ac:dyDescent="0.15">
      <c r="A30" s="64"/>
      <c r="B30" s="65">
        <f t="shared" si="18"/>
        <v>0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7"/>
      <c r="Q30" s="323"/>
      <c r="R30" s="432" t="str">
        <f t="shared" si="19"/>
        <v/>
      </c>
      <c r="S30" s="432" t="str">
        <f t="shared" si="20"/>
        <v/>
      </c>
      <c r="T30" s="432" t="str">
        <f t="shared" si="21"/>
        <v/>
      </c>
      <c r="U30" s="432" t="str">
        <f t="shared" si="22"/>
        <v/>
      </c>
      <c r="V30" s="432" t="str">
        <f t="shared" si="23"/>
        <v/>
      </c>
      <c r="W30" s="432" t="str">
        <f t="shared" si="24"/>
        <v/>
      </c>
      <c r="X30" s="432" t="str">
        <f t="shared" si="25"/>
        <v/>
      </c>
      <c r="Y30" s="432" t="str">
        <f t="shared" si="26"/>
        <v/>
      </c>
      <c r="Z30" s="432" t="str">
        <f t="shared" si="27"/>
        <v/>
      </c>
      <c r="AA30" s="432" t="str">
        <f t="shared" si="28"/>
        <v/>
      </c>
      <c r="AB30" s="432" t="str">
        <f t="shared" si="29"/>
        <v/>
      </c>
      <c r="AC30" s="432" t="str">
        <f t="shared" si="30"/>
        <v/>
      </c>
      <c r="AD30" s="432" t="str">
        <f t="shared" si="31"/>
        <v/>
      </c>
      <c r="AE30" s="432" t="str">
        <f t="shared" si="32"/>
        <v/>
      </c>
    </row>
    <row r="31" spans="1:31" ht="21.75" customHeight="1" x14ac:dyDescent="0.15">
      <c r="A31" s="64"/>
      <c r="B31" s="65">
        <f t="shared" si="18"/>
        <v>0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7"/>
      <c r="Q31" s="323"/>
      <c r="R31" s="432" t="str">
        <f t="shared" si="19"/>
        <v/>
      </c>
      <c r="S31" s="432" t="str">
        <f t="shared" si="20"/>
        <v/>
      </c>
      <c r="T31" s="432" t="str">
        <f t="shared" si="21"/>
        <v/>
      </c>
      <c r="U31" s="432" t="str">
        <f t="shared" si="22"/>
        <v/>
      </c>
      <c r="V31" s="432" t="str">
        <f t="shared" si="23"/>
        <v/>
      </c>
      <c r="W31" s="432" t="str">
        <f t="shared" si="24"/>
        <v/>
      </c>
      <c r="X31" s="432" t="str">
        <f t="shared" si="25"/>
        <v/>
      </c>
      <c r="Y31" s="432" t="str">
        <f t="shared" si="26"/>
        <v/>
      </c>
      <c r="Z31" s="432" t="str">
        <f t="shared" si="27"/>
        <v/>
      </c>
      <c r="AA31" s="432" t="str">
        <f t="shared" si="28"/>
        <v/>
      </c>
      <c r="AB31" s="432" t="str">
        <f t="shared" si="29"/>
        <v/>
      </c>
      <c r="AC31" s="432" t="str">
        <f t="shared" si="30"/>
        <v/>
      </c>
      <c r="AD31" s="432" t="str">
        <f t="shared" si="31"/>
        <v/>
      </c>
      <c r="AE31" s="432" t="str">
        <f t="shared" si="32"/>
        <v/>
      </c>
    </row>
    <row r="32" spans="1:31" ht="21.75" customHeight="1" x14ac:dyDescent="0.15">
      <c r="A32" s="64"/>
      <c r="B32" s="65">
        <f t="shared" si="18"/>
        <v>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7"/>
      <c r="Q32" s="323"/>
      <c r="R32" s="432" t="str">
        <f t="shared" si="19"/>
        <v/>
      </c>
      <c r="S32" s="432" t="str">
        <f t="shared" si="20"/>
        <v/>
      </c>
      <c r="T32" s="432" t="str">
        <f t="shared" si="21"/>
        <v/>
      </c>
      <c r="U32" s="432" t="str">
        <f t="shared" si="22"/>
        <v/>
      </c>
      <c r="V32" s="432" t="str">
        <f t="shared" si="23"/>
        <v/>
      </c>
      <c r="W32" s="432" t="str">
        <f t="shared" si="24"/>
        <v/>
      </c>
      <c r="X32" s="432" t="str">
        <f t="shared" si="25"/>
        <v/>
      </c>
      <c r="Y32" s="432" t="str">
        <f t="shared" si="26"/>
        <v/>
      </c>
      <c r="Z32" s="432" t="str">
        <f t="shared" si="27"/>
        <v/>
      </c>
      <c r="AA32" s="432" t="str">
        <f t="shared" si="28"/>
        <v/>
      </c>
      <c r="AB32" s="432" t="str">
        <f t="shared" si="29"/>
        <v/>
      </c>
      <c r="AC32" s="432" t="str">
        <f t="shared" si="30"/>
        <v/>
      </c>
      <c r="AD32" s="432" t="str">
        <f t="shared" si="31"/>
        <v/>
      </c>
      <c r="AE32" s="432" t="str">
        <f t="shared" si="32"/>
        <v/>
      </c>
    </row>
    <row r="33" spans="1:31" ht="21.75" customHeight="1" x14ac:dyDescent="0.15">
      <c r="A33" s="64"/>
      <c r="B33" s="65">
        <f t="shared" si="18"/>
        <v>0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7"/>
      <c r="Q33" s="323"/>
      <c r="R33" s="432" t="str">
        <f t="shared" si="19"/>
        <v/>
      </c>
      <c r="S33" s="432" t="str">
        <f t="shared" si="20"/>
        <v/>
      </c>
      <c r="T33" s="432" t="str">
        <f t="shared" si="21"/>
        <v/>
      </c>
      <c r="U33" s="432" t="str">
        <f t="shared" si="22"/>
        <v/>
      </c>
      <c r="V33" s="432" t="str">
        <f t="shared" si="23"/>
        <v/>
      </c>
      <c r="W33" s="432" t="str">
        <f t="shared" si="24"/>
        <v/>
      </c>
      <c r="X33" s="432" t="str">
        <f t="shared" si="25"/>
        <v/>
      </c>
      <c r="Y33" s="432" t="str">
        <f t="shared" si="26"/>
        <v/>
      </c>
      <c r="Z33" s="432" t="str">
        <f t="shared" si="27"/>
        <v/>
      </c>
      <c r="AA33" s="432" t="str">
        <f t="shared" si="28"/>
        <v/>
      </c>
      <c r="AB33" s="432" t="str">
        <f t="shared" si="29"/>
        <v/>
      </c>
      <c r="AC33" s="432" t="str">
        <f t="shared" si="30"/>
        <v/>
      </c>
      <c r="AD33" s="432" t="str">
        <f t="shared" si="31"/>
        <v/>
      </c>
      <c r="AE33" s="432" t="str">
        <f t="shared" si="32"/>
        <v/>
      </c>
    </row>
    <row r="34" spans="1:31" ht="21.75" customHeight="1" x14ac:dyDescent="0.15">
      <c r="A34" s="64"/>
      <c r="B34" s="65">
        <f t="shared" si="18"/>
        <v>0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7"/>
      <c r="Q34" s="323"/>
      <c r="R34" s="432" t="str">
        <f t="shared" si="19"/>
        <v/>
      </c>
      <c r="S34" s="432" t="str">
        <f t="shared" si="20"/>
        <v/>
      </c>
      <c r="T34" s="432" t="str">
        <f t="shared" si="21"/>
        <v/>
      </c>
      <c r="U34" s="432" t="str">
        <f t="shared" si="22"/>
        <v/>
      </c>
      <c r="V34" s="432" t="str">
        <f t="shared" si="23"/>
        <v/>
      </c>
      <c r="W34" s="432" t="str">
        <f t="shared" si="24"/>
        <v/>
      </c>
      <c r="X34" s="432" t="str">
        <f t="shared" si="25"/>
        <v/>
      </c>
      <c r="Y34" s="432" t="str">
        <f t="shared" si="26"/>
        <v/>
      </c>
      <c r="Z34" s="432" t="str">
        <f t="shared" si="27"/>
        <v/>
      </c>
      <c r="AA34" s="432" t="str">
        <f t="shared" si="28"/>
        <v/>
      </c>
      <c r="AB34" s="432" t="str">
        <f t="shared" si="29"/>
        <v/>
      </c>
      <c r="AC34" s="432" t="str">
        <f t="shared" si="30"/>
        <v/>
      </c>
      <c r="AD34" s="432" t="str">
        <f t="shared" si="31"/>
        <v/>
      </c>
      <c r="AE34" s="432" t="str">
        <f t="shared" si="32"/>
        <v/>
      </c>
    </row>
    <row r="35" spans="1:31" ht="21.75" customHeight="1" thickBot="1" x14ac:dyDescent="0.2">
      <c r="A35" s="66"/>
      <c r="B35" s="172">
        <f t="shared" si="18"/>
        <v>0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9"/>
      <c r="Q35" s="323"/>
      <c r="R35" s="432" t="str">
        <f t="shared" si="19"/>
        <v/>
      </c>
      <c r="S35" s="432" t="str">
        <f t="shared" si="20"/>
        <v/>
      </c>
      <c r="T35" s="432" t="str">
        <f t="shared" si="21"/>
        <v/>
      </c>
      <c r="U35" s="432" t="str">
        <f t="shared" si="22"/>
        <v/>
      </c>
      <c r="V35" s="432" t="str">
        <f t="shared" si="23"/>
        <v/>
      </c>
      <c r="W35" s="432" t="str">
        <f t="shared" si="24"/>
        <v/>
      </c>
      <c r="X35" s="432" t="str">
        <f t="shared" si="25"/>
        <v/>
      </c>
      <c r="Y35" s="432" t="str">
        <f t="shared" si="26"/>
        <v/>
      </c>
      <c r="Z35" s="432" t="str">
        <f t="shared" si="27"/>
        <v/>
      </c>
      <c r="AA35" s="432" t="str">
        <f t="shared" si="28"/>
        <v/>
      </c>
      <c r="AB35" s="432" t="str">
        <f t="shared" si="29"/>
        <v/>
      </c>
      <c r="AC35" s="432" t="str">
        <f t="shared" si="30"/>
        <v/>
      </c>
      <c r="AD35" s="432" t="str">
        <f t="shared" si="31"/>
        <v/>
      </c>
      <c r="AE35" s="432" t="str">
        <f t="shared" si="32"/>
        <v/>
      </c>
    </row>
    <row r="36" spans="1:31" x14ac:dyDescent="0.15">
      <c r="A36" s="2"/>
      <c r="B36" s="2"/>
      <c r="C36" s="2"/>
      <c r="D36" s="2"/>
      <c r="E36" s="2"/>
      <c r="F36" s="2"/>
      <c r="G36" s="2"/>
      <c r="H36" s="2"/>
      <c r="I36" s="2"/>
      <c r="K36" s="2"/>
      <c r="L36" s="2"/>
      <c r="M36" s="2"/>
      <c r="N36" s="2"/>
      <c r="O36" s="2"/>
      <c r="P36" s="2"/>
      <c r="Q36" s="323"/>
    </row>
    <row r="37" spans="1:31" ht="24.75" customHeight="1" x14ac:dyDescent="0.15">
      <c r="A37" s="554"/>
      <c r="B37" s="554"/>
      <c r="C37" s="554"/>
      <c r="Q37" s="323"/>
    </row>
    <row r="38" spans="1:31" ht="30.75" customHeight="1" thickBot="1" x14ac:dyDescent="0.2">
      <c r="A38" s="541" t="s">
        <v>294</v>
      </c>
      <c r="B38" s="541"/>
      <c r="C38" s="541"/>
      <c r="D38" s="541"/>
      <c r="E38" s="541"/>
      <c r="F38" s="541"/>
      <c r="L38" s="4"/>
      <c r="M38" s="4"/>
      <c r="N38" s="4"/>
      <c r="P38" s="4" t="s">
        <v>137</v>
      </c>
      <c r="Q38" s="323"/>
      <c r="R38" s="432" t="s">
        <v>357</v>
      </c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</row>
    <row r="39" spans="1:31" ht="33" customHeight="1" thickBot="1" x14ac:dyDescent="0.2">
      <c r="A39" s="57" t="s">
        <v>224</v>
      </c>
      <c r="B39" s="58" t="s">
        <v>242</v>
      </c>
      <c r="C39" s="82" t="s">
        <v>87</v>
      </c>
      <c r="D39" s="88" t="s">
        <v>139</v>
      </c>
      <c r="E39" s="89" t="s">
        <v>58</v>
      </c>
      <c r="F39" s="89" t="s">
        <v>64</v>
      </c>
      <c r="G39" s="89" t="s">
        <v>65</v>
      </c>
      <c r="H39" s="89" t="s">
        <v>66</v>
      </c>
      <c r="I39" s="236" t="s">
        <v>324</v>
      </c>
      <c r="J39" s="236" t="s">
        <v>325</v>
      </c>
      <c r="K39" s="89" t="s">
        <v>191</v>
      </c>
      <c r="L39" s="89" t="s">
        <v>12</v>
      </c>
      <c r="M39" s="89" t="s">
        <v>16</v>
      </c>
      <c r="N39" s="89" t="s">
        <v>23</v>
      </c>
      <c r="O39" s="91" t="s">
        <v>60</v>
      </c>
      <c r="P39" s="92" t="s">
        <v>138</v>
      </c>
      <c r="Q39" s="323"/>
      <c r="R39" s="439" t="s">
        <v>87</v>
      </c>
      <c r="S39" s="440" t="s">
        <v>139</v>
      </c>
      <c r="T39" s="441" t="s">
        <v>58</v>
      </c>
      <c r="U39" s="441" t="s">
        <v>61</v>
      </c>
      <c r="V39" s="441" t="s">
        <v>62</v>
      </c>
      <c r="W39" s="441" t="s">
        <v>63</v>
      </c>
      <c r="X39" s="441" t="s">
        <v>324</v>
      </c>
      <c r="Y39" s="441" t="s">
        <v>325</v>
      </c>
      <c r="Z39" s="441" t="s">
        <v>190</v>
      </c>
      <c r="AA39" s="441" t="s">
        <v>12</v>
      </c>
      <c r="AB39" s="441" t="s">
        <v>16</v>
      </c>
      <c r="AC39" s="441" t="s">
        <v>23</v>
      </c>
      <c r="AD39" s="441" t="s">
        <v>60</v>
      </c>
      <c r="AE39" s="441" t="s">
        <v>138</v>
      </c>
    </row>
    <row r="40" spans="1:31" ht="21.75" customHeight="1" thickTop="1" x14ac:dyDescent="0.15">
      <c r="A40" s="61" t="s">
        <v>243</v>
      </c>
      <c r="B40" s="74">
        <f t="shared" ref="B40:B54" si="33">SUM(C40:P40)</f>
        <v>806698</v>
      </c>
      <c r="C40" s="62">
        <f t="shared" ref="C40:I40" si="34">SUM(C41:C70)</f>
        <v>1698</v>
      </c>
      <c r="D40" s="62">
        <f t="shared" si="34"/>
        <v>0</v>
      </c>
      <c r="E40" s="62">
        <f t="shared" si="34"/>
        <v>0</v>
      </c>
      <c r="F40" s="62">
        <f t="shared" si="34"/>
        <v>2000</v>
      </c>
      <c r="G40" s="62">
        <f t="shared" si="34"/>
        <v>0</v>
      </c>
      <c r="H40" s="62">
        <f t="shared" si="34"/>
        <v>0</v>
      </c>
      <c r="I40" s="62">
        <f t="shared" si="34"/>
        <v>12500</v>
      </c>
      <c r="J40" s="62">
        <f t="shared" ref="J40" si="35">SUM(J41:J70)</f>
        <v>49000</v>
      </c>
      <c r="K40" s="62">
        <f t="shared" ref="K40:P40" si="36">SUM(K41:K70)</f>
        <v>73500</v>
      </c>
      <c r="L40" s="62">
        <f t="shared" si="36"/>
        <v>65000</v>
      </c>
      <c r="M40" s="62">
        <f t="shared" si="36"/>
        <v>0</v>
      </c>
      <c r="N40" s="62">
        <f t="shared" si="36"/>
        <v>323000</v>
      </c>
      <c r="O40" s="62">
        <f t="shared" si="36"/>
        <v>280000</v>
      </c>
      <c r="P40" s="63">
        <f t="shared" si="36"/>
        <v>0</v>
      </c>
      <c r="Q40" s="323"/>
      <c r="R40" s="432" t="str">
        <f t="shared" ref="R40:R54" si="37">IF((C5*499)&gt;=C40,"","오류")</f>
        <v/>
      </c>
      <c r="S40" s="432" t="str">
        <f t="shared" ref="S40:S54" si="38">IF((D5*999)&gt;=D40,"","오류")</f>
        <v/>
      </c>
      <c r="T40" s="432" t="str">
        <f t="shared" ref="T40:T54" si="39">IF((E5*1999)&gt;=E40,"","오류")</f>
        <v/>
      </c>
      <c r="U40" s="432" t="str">
        <f t="shared" ref="U40:U54" si="40">IF((F5*2999)&gt;=F40,"","오류")</f>
        <v/>
      </c>
      <c r="V40" s="432" t="str">
        <f t="shared" ref="V40:V54" si="41">IF((G5*4999)&gt;=G40,"","오류")</f>
        <v/>
      </c>
      <c r="W40" s="432" t="str">
        <f t="shared" ref="W40:W54" si="42">IF((H5*9999)&gt;=H40,"","오류")</f>
        <v/>
      </c>
      <c r="X40" s="432" t="str">
        <f t="shared" ref="X40:X54" si="43">IF((I5*14999)&gt;=I40,"","오류")</f>
        <v/>
      </c>
      <c r="Y40" s="432" t="str">
        <f t="shared" ref="Y40:Y54" si="44">IF((J5*19999)&gt;=J40,"","오류")</f>
        <v/>
      </c>
      <c r="Z40" s="432" t="str">
        <f t="shared" ref="Z40:Z54" si="45">IF((K5*29999)&gt;=K40,"","오류")</f>
        <v/>
      </c>
      <c r="AA40" s="432" t="str">
        <f t="shared" ref="AA40:AA54" si="46">IF((L5*39999)&gt;=L40,"","오류")</f>
        <v/>
      </c>
      <c r="AB40" s="432" t="str">
        <f t="shared" ref="AB40:AB54" si="47">IF((M5*49999)&gt;=M40,"","오류")</f>
        <v/>
      </c>
      <c r="AC40" s="432" t="str">
        <f t="shared" ref="AC40:AC54" si="48">IF((N5*99999)&gt;=N40,"","오류")</f>
        <v/>
      </c>
      <c r="AD40" s="432" t="str">
        <f t="shared" ref="AD40:AD54" si="49">IF((O5*199999)&gt;=O40,"","오류")</f>
        <v/>
      </c>
      <c r="AE40" s="432" t="str">
        <f t="shared" ref="AE40:AE54" si="50">IF((P5*2000000)&gt;=P40,"","오류")</f>
        <v/>
      </c>
    </row>
    <row r="41" spans="1:31" ht="21.75" customHeight="1" x14ac:dyDescent="0.15">
      <c r="A41" s="64" t="s">
        <v>395</v>
      </c>
      <c r="B41" s="65">
        <f t="shared" si="33"/>
        <v>28500</v>
      </c>
      <c r="C41" s="345">
        <v>0</v>
      </c>
      <c r="D41" s="345">
        <v>0</v>
      </c>
      <c r="E41" s="345">
        <v>0</v>
      </c>
      <c r="F41" s="345">
        <v>0</v>
      </c>
      <c r="G41" s="345">
        <v>0</v>
      </c>
      <c r="H41" s="345">
        <v>0</v>
      </c>
      <c r="I41" s="345">
        <v>0</v>
      </c>
      <c r="J41" s="345">
        <v>0</v>
      </c>
      <c r="K41" s="345">
        <v>28500</v>
      </c>
      <c r="L41" s="345">
        <v>0</v>
      </c>
      <c r="M41" s="345">
        <v>0</v>
      </c>
      <c r="N41" s="345">
        <v>0</v>
      </c>
      <c r="O41" s="345">
        <v>0</v>
      </c>
      <c r="P41" s="346">
        <v>0</v>
      </c>
      <c r="Q41" s="323"/>
      <c r="R41" s="432" t="str">
        <f t="shared" si="37"/>
        <v/>
      </c>
      <c r="S41" s="432" t="str">
        <f t="shared" si="38"/>
        <v/>
      </c>
      <c r="T41" s="432" t="str">
        <f t="shared" si="39"/>
        <v/>
      </c>
      <c r="U41" s="432" t="str">
        <f t="shared" si="40"/>
        <v/>
      </c>
      <c r="V41" s="432" t="str">
        <f t="shared" si="41"/>
        <v/>
      </c>
      <c r="W41" s="432" t="str">
        <f t="shared" si="42"/>
        <v/>
      </c>
      <c r="X41" s="432" t="str">
        <f t="shared" si="43"/>
        <v/>
      </c>
      <c r="Y41" s="432" t="str">
        <f t="shared" si="44"/>
        <v/>
      </c>
      <c r="Z41" s="432" t="str">
        <f t="shared" si="45"/>
        <v/>
      </c>
      <c r="AA41" s="432" t="str">
        <f t="shared" si="46"/>
        <v/>
      </c>
      <c r="AB41" s="432" t="str">
        <f t="shared" si="47"/>
        <v/>
      </c>
      <c r="AC41" s="432" t="str">
        <f t="shared" si="48"/>
        <v/>
      </c>
      <c r="AD41" s="432" t="str">
        <f t="shared" si="49"/>
        <v/>
      </c>
      <c r="AE41" s="432" t="str">
        <f t="shared" si="50"/>
        <v/>
      </c>
    </row>
    <row r="42" spans="1:31" ht="21.75" customHeight="1" x14ac:dyDescent="0.15">
      <c r="A42" s="64" t="s">
        <v>396</v>
      </c>
      <c r="B42" s="65">
        <f t="shared" si="33"/>
        <v>13002</v>
      </c>
      <c r="C42" s="519">
        <v>502</v>
      </c>
      <c r="D42" s="519">
        <v>0</v>
      </c>
      <c r="E42" s="519">
        <v>0</v>
      </c>
      <c r="F42" s="519">
        <v>0</v>
      </c>
      <c r="G42" s="519">
        <v>0</v>
      </c>
      <c r="H42" s="519">
        <v>0</v>
      </c>
      <c r="I42" s="519">
        <v>12500</v>
      </c>
      <c r="J42" s="519">
        <v>0</v>
      </c>
      <c r="K42" s="519">
        <v>0</v>
      </c>
      <c r="L42" s="519">
        <v>0</v>
      </c>
      <c r="M42" s="519">
        <v>0</v>
      </c>
      <c r="N42" s="519">
        <v>0</v>
      </c>
      <c r="O42" s="519">
        <v>0</v>
      </c>
      <c r="P42" s="520">
        <v>0</v>
      </c>
      <c r="Q42" s="323"/>
      <c r="R42" s="432" t="str">
        <f t="shared" si="37"/>
        <v/>
      </c>
      <c r="S42" s="432" t="str">
        <f t="shared" si="38"/>
        <v/>
      </c>
      <c r="T42" s="432" t="str">
        <f t="shared" si="39"/>
        <v/>
      </c>
      <c r="U42" s="432" t="str">
        <f t="shared" si="40"/>
        <v/>
      </c>
      <c r="V42" s="432" t="str">
        <f t="shared" si="41"/>
        <v/>
      </c>
      <c r="W42" s="432" t="str">
        <f t="shared" si="42"/>
        <v/>
      </c>
      <c r="X42" s="432" t="str">
        <f t="shared" si="43"/>
        <v/>
      </c>
      <c r="Y42" s="432" t="str">
        <f t="shared" si="44"/>
        <v/>
      </c>
      <c r="Z42" s="432" t="str">
        <f t="shared" si="45"/>
        <v/>
      </c>
      <c r="AA42" s="432" t="str">
        <f t="shared" si="46"/>
        <v/>
      </c>
      <c r="AB42" s="432" t="str">
        <f t="shared" si="47"/>
        <v/>
      </c>
      <c r="AC42" s="432" t="str">
        <f t="shared" si="48"/>
        <v/>
      </c>
      <c r="AD42" s="432" t="str">
        <f t="shared" si="49"/>
        <v/>
      </c>
      <c r="AE42" s="432" t="str">
        <f t="shared" si="50"/>
        <v/>
      </c>
    </row>
    <row r="43" spans="1:31" ht="21.75" customHeight="1" x14ac:dyDescent="0.15">
      <c r="A43" s="64" t="s">
        <v>397</v>
      </c>
      <c r="B43" s="65">
        <f t="shared" si="33"/>
        <v>215426</v>
      </c>
      <c r="C43" s="342">
        <v>426</v>
      </c>
      <c r="D43" s="342">
        <v>0</v>
      </c>
      <c r="E43" s="342">
        <v>0</v>
      </c>
      <c r="F43" s="342">
        <v>0</v>
      </c>
      <c r="G43" s="342">
        <v>0</v>
      </c>
      <c r="H43" s="342">
        <v>0</v>
      </c>
      <c r="I43" s="342">
        <v>0</v>
      </c>
      <c r="J43" s="342">
        <v>0</v>
      </c>
      <c r="K43" s="342">
        <v>0</v>
      </c>
      <c r="L43" s="342">
        <v>35000</v>
      </c>
      <c r="M43" s="342">
        <v>0</v>
      </c>
      <c r="N43" s="342">
        <v>0</v>
      </c>
      <c r="O43" s="342">
        <v>180000</v>
      </c>
      <c r="P43" s="344">
        <v>0</v>
      </c>
      <c r="Q43" s="323"/>
      <c r="R43" s="432" t="str">
        <f t="shared" si="37"/>
        <v/>
      </c>
      <c r="S43" s="432" t="str">
        <f t="shared" si="38"/>
        <v/>
      </c>
      <c r="T43" s="432" t="str">
        <f t="shared" si="39"/>
        <v/>
      </c>
      <c r="U43" s="432" t="str">
        <f t="shared" si="40"/>
        <v/>
      </c>
      <c r="V43" s="432" t="str">
        <f t="shared" si="41"/>
        <v/>
      </c>
      <c r="W43" s="432" t="str">
        <f t="shared" si="42"/>
        <v/>
      </c>
      <c r="X43" s="432" t="str">
        <f t="shared" si="43"/>
        <v/>
      </c>
      <c r="Y43" s="432" t="str">
        <f t="shared" si="44"/>
        <v/>
      </c>
      <c r="Z43" s="432" t="str">
        <f t="shared" si="45"/>
        <v/>
      </c>
      <c r="AA43" s="432" t="str">
        <f t="shared" si="46"/>
        <v/>
      </c>
      <c r="AB43" s="432" t="str">
        <f t="shared" si="47"/>
        <v/>
      </c>
      <c r="AC43" s="432" t="str">
        <f t="shared" si="48"/>
        <v/>
      </c>
      <c r="AD43" s="432" t="str">
        <f t="shared" si="49"/>
        <v/>
      </c>
      <c r="AE43" s="432" t="str">
        <f t="shared" si="50"/>
        <v/>
      </c>
    </row>
    <row r="44" spans="1:31" ht="21.75" customHeight="1" x14ac:dyDescent="0.15">
      <c r="A44" s="64" t="s">
        <v>398</v>
      </c>
      <c r="B44" s="65">
        <f t="shared" si="33"/>
        <v>112035</v>
      </c>
      <c r="C44" s="342">
        <v>35</v>
      </c>
      <c r="D44" s="342">
        <v>0</v>
      </c>
      <c r="E44" s="342">
        <v>0</v>
      </c>
      <c r="F44" s="342">
        <v>2000</v>
      </c>
      <c r="G44" s="342">
        <v>0</v>
      </c>
      <c r="H44" s="342">
        <v>0</v>
      </c>
      <c r="I44" s="342">
        <v>0</v>
      </c>
      <c r="J44" s="342">
        <v>0</v>
      </c>
      <c r="K44" s="342">
        <v>25000</v>
      </c>
      <c r="L44" s="342">
        <v>0</v>
      </c>
      <c r="M44" s="342">
        <v>0</v>
      </c>
      <c r="N44" s="342">
        <v>85000</v>
      </c>
      <c r="O44" s="342">
        <v>0</v>
      </c>
      <c r="P44" s="344">
        <v>0</v>
      </c>
      <c r="Q44" s="323"/>
      <c r="R44" s="432" t="str">
        <f t="shared" si="37"/>
        <v/>
      </c>
      <c r="S44" s="432" t="str">
        <f t="shared" si="38"/>
        <v/>
      </c>
      <c r="T44" s="432" t="str">
        <f t="shared" si="39"/>
        <v/>
      </c>
      <c r="U44" s="432" t="str">
        <f t="shared" si="40"/>
        <v/>
      </c>
      <c r="V44" s="432" t="str">
        <f t="shared" si="41"/>
        <v/>
      </c>
      <c r="W44" s="432" t="str">
        <f t="shared" si="42"/>
        <v/>
      </c>
      <c r="X44" s="432" t="str">
        <f t="shared" si="43"/>
        <v/>
      </c>
      <c r="Y44" s="432" t="str">
        <f t="shared" si="44"/>
        <v/>
      </c>
      <c r="Z44" s="432" t="str">
        <f t="shared" si="45"/>
        <v/>
      </c>
      <c r="AA44" s="432" t="str">
        <f t="shared" si="46"/>
        <v/>
      </c>
      <c r="AB44" s="432" t="str">
        <f t="shared" si="47"/>
        <v/>
      </c>
      <c r="AC44" s="432" t="str">
        <f t="shared" si="48"/>
        <v/>
      </c>
      <c r="AD44" s="432" t="str">
        <f t="shared" si="49"/>
        <v/>
      </c>
      <c r="AE44" s="432" t="str">
        <f t="shared" si="50"/>
        <v/>
      </c>
    </row>
    <row r="45" spans="1:31" ht="21.75" customHeight="1" x14ac:dyDescent="0.15">
      <c r="A45" s="64" t="s">
        <v>399</v>
      </c>
      <c r="B45" s="65">
        <f t="shared" si="33"/>
        <v>45000</v>
      </c>
      <c r="C45" s="342">
        <v>0</v>
      </c>
      <c r="D45" s="342">
        <v>0</v>
      </c>
      <c r="E45" s="342">
        <v>0</v>
      </c>
      <c r="F45" s="342">
        <v>0</v>
      </c>
      <c r="G45" s="342">
        <v>0</v>
      </c>
      <c r="H45" s="342">
        <v>0</v>
      </c>
      <c r="I45" s="342">
        <v>0</v>
      </c>
      <c r="J45" s="342">
        <v>15000</v>
      </c>
      <c r="K45" s="342">
        <v>0</v>
      </c>
      <c r="L45" s="342">
        <v>30000</v>
      </c>
      <c r="M45" s="342">
        <v>0</v>
      </c>
      <c r="N45" s="342">
        <v>0</v>
      </c>
      <c r="O45" s="342">
        <v>0</v>
      </c>
      <c r="P45" s="344">
        <v>0</v>
      </c>
      <c r="Q45" s="323"/>
      <c r="R45" s="432" t="str">
        <f t="shared" si="37"/>
        <v/>
      </c>
      <c r="S45" s="432" t="str">
        <f t="shared" si="38"/>
        <v/>
      </c>
      <c r="T45" s="432" t="str">
        <f t="shared" si="39"/>
        <v/>
      </c>
      <c r="U45" s="432" t="str">
        <f t="shared" si="40"/>
        <v/>
      </c>
      <c r="V45" s="432" t="str">
        <f t="shared" si="41"/>
        <v/>
      </c>
      <c r="W45" s="432" t="str">
        <f t="shared" si="42"/>
        <v/>
      </c>
      <c r="X45" s="432" t="str">
        <f t="shared" si="43"/>
        <v/>
      </c>
      <c r="Y45" s="432" t="str">
        <f t="shared" si="44"/>
        <v/>
      </c>
      <c r="Z45" s="432" t="str">
        <f t="shared" si="45"/>
        <v/>
      </c>
      <c r="AA45" s="432" t="str">
        <f t="shared" si="46"/>
        <v/>
      </c>
      <c r="AB45" s="432" t="str">
        <f t="shared" si="47"/>
        <v/>
      </c>
      <c r="AC45" s="432" t="str">
        <f t="shared" si="48"/>
        <v/>
      </c>
      <c r="AD45" s="432" t="str">
        <f t="shared" si="49"/>
        <v/>
      </c>
      <c r="AE45" s="432" t="str">
        <f t="shared" si="50"/>
        <v/>
      </c>
    </row>
    <row r="46" spans="1:31" ht="21.75" customHeight="1" x14ac:dyDescent="0.15">
      <c r="A46" s="64" t="s">
        <v>400</v>
      </c>
      <c r="B46" s="65">
        <f t="shared" si="33"/>
        <v>176</v>
      </c>
      <c r="C46" s="342">
        <v>176</v>
      </c>
      <c r="D46" s="342">
        <v>0</v>
      </c>
      <c r="E46" s="342">
        <v>0</v>
      </c>
      <c r="F46" s="342">
        <v>0</v>
      </c>
      <c r="G46" s="342">
        <v>0</v>
      </c>
      <c r="H46" s="342">
        <v>0</v>
      </c>
      <c r="I46" s="342">
        <v>0</v>
      </c>
      <c r="J46" s="342">
        <v>0</v>
      </c>
      <c r="K46" s="342">
        <v>0</v>
      </c>
      <c r="L46" s="342">
        <v>0</v>
      </c>
      <c r="M46" s="342">
        <v>0</v>
      </c>
      <c r="N46" s="342">
        <v>0</v>
      </c>
      <c r="O46" s="342">
        <v>0</v>
      </c>
      <c r="P46" s="344">
        <v>0</v>
      </c>
      <c r="Q46" s="323"/>
      <c r="R46" s="432" t="str">
        <f t="shared" si="37"/>
        <v/>
      </c>
      <c r="S46" s="432" t="str">
        <f t="shared" si="38"/>
        <v/>
      </c>
      <c r="T46" s="432" t="str">
        <f t="shared" si="39"/>
        <v/>
      </c>
      <c r="U46" s="432" t="str">
        <f t="shared" si="40"/>
        <v/>
      </c>
      <c r="V46" s="432" t="str">
        <f t="shared" si="41"/>
        <v/>
      </c>
      <c r="W46" s="432" t="str">
        <f t="shared" si="42"/>
        <v/>
      </c>
      <c r="X46" s="432" t="str">
        <f t="shared" si="43"/>
        <v/>
      </c>
      <c r="Y46" s="432" t="str">
        <f t="shared" si="44"/>
        <v/>
      </c>
      <c r="Z46" s="432" t="str">
        <f t="shared" si="45"/>
        <v/>
      </c>
      <c r="AA46" s="432" t="str">
        <f t="shared" si="46"/>
        <v/>
      </c>
      <c r="AB46" s="432" t="str">
        <f t="shared" si="47"/>
        <v/>
      </c>
      <c r="AC46" s="432" t="str">
        <f t="shared" si="48"/>
        <v/>
      </c>
      <c r="AD46" s="432" t="str">
        <f t="shared" si="49"/>
        <v/>
      </c>
      <c r="AE46" s="432" t="str">
        <f t="shared" si="50"/>
        <v/>
      </c>
    </row>
    <row r="47" spans="1:31" ht="21.75" customHeight="1" x14ac:dyDescent="0.15">
      <c r="A47" s="64" t="s">
        <v>401</v>
      </c>
      <c r="B47" s="65">
        <f t="shared" si="33"/>
        <v>0</v>
      </c>
      <c r="C47" s="342">
        <v>0</v>
      </c>
      <c r="D47" s="342">
        <v>0</v>
      </c>
      <c r="E47" s="342">
        <v>0</v>
      </c>
      <c r="F47" s="342">
        <v>0</v>
      </c>
      <c r="G47" s="342">
        <v>0</v>
      </c>
      <c r="H47" s="342">
        <v>0</v>
      </c>
      <c r="I47" s="342">
        <v>0</v>
      </c>
      <c r="J47" s="342">
        <v>0</v>
      </c>
      <c r="K47" s="342">
        <v>0</v>
      </c>
      <c r="L47" s="342">
        <v>0</v>
      </c>
      <c r="M47" s="342">
        <v>0</v>
      </c>
      <c r="N47" s="342">
        <v>0</v>
      </c>
      <c r="O47" s="342">
        <v>0</v>
      </c>
      <c r="P47" s="344">
        <v>0</v>
      </c>
      <c r="Q47" s="323"/>
      <c r="R47" s="432" t="str">
        <f t="shared" si="37"/>
        <v/>
      </c>
      <c r="S47" s="432" t="str">
        <f t="shared" si="38"/>
        <v/>
      </c>
      <c r="T47" s="432" t="str">
        <f t="shared" si="39"/>
        <v/>
      </c>
      <c r="U47" s="432" t="str">
        <f t="shared" si="40"/>
        <v/>
      </c>
      <c r="V47" s="432" t="str">
        <f t="shared" si="41"/>
        <v/>
      </c>
      <c r="W47" s="432" t="str">
        <f t="shared" si="42"/>
        <v/>
      </c>
      <c r="X47" s="432" t="str">
        <f t="shared" si="43"/>
        <v/>
      </c>
      <c r="Y47" s="432" t="str">
        <f t="shared" si="44"/>
        <v/>
      </c>
      <c r="Z47" s="432" t="str">
        <f t="shared" si="45"/>
        <v/>
      </c>
      <c r="AA47" s="432" t="str">
        <f t="shared" si="46"/>
        <v/>
      </c>
      <c r="AB47" s="432" t="str">
        <f t="shared" si="47"/>
        <v/>
      </c>
      <c r="AC47" s="432" t="str">
        <f t="shared" si="48"/>
        <v/>
      </c>
      <c r="AD47" s="432" t="str">
        <f t="shared" si="49"/>
        <v/>
      </c>
      <c r="AE47" s="432" t="str">
        <f t="shared" si="50"/>
        <v/>
      </c>
    </row>
    <row r="48" spans="1:31" ht="21.75" customHeight="1" x14ac:dyDescent="0.15">
      <c r="A48" s="64" t="s">
        <v>402</v>
      </c>
      <c r="B48" s="65">
        <f t="shared" si="33"/>
        <v>170116</v>
      </c>
      <c r="C48" s="342">
        <v>116</v>
      </c>
      <c r="D48" s="342">
        <v>0</v>
      </c>
      <c r="E48" s="342">
        <v>0</v>
      </c>
      <c r="F48" s="342">
        <v>0</v>
      </c>
      <c r="G48" s="342">
        <v>0</v>
      </c>
      <c r="H48" s="342">
        <v>0</v>
      </c>
      <c r="I48" s="342">
        <v>0</v>
      </c>
      <c r="J48" s="342">
        <v>0</v>
      </c>
      <c r="K48" s="342">
        <v>0</v>
      </c>
      <c r="L48" s="342">
        <v>0</v>
      </c>
      <c r="M48" s="342">
        <v>0</v>
      </c>
      <c r="N48" s="342">
        <v>70000</v>
      </c>
      <c r="O48" s="342">
        <v>100000</v>
      </c>
      <c r="P48" s="344">
        <v>0</v>
      </c>
      <c r="Q48" s="323"/>
      <c r="R48" s="432" t="str">
        <f t="shared" si="37"/>
        <v/>
      </c>
      <c r="S48" s="432" t="str">
        <f t="shared" si="38"/>
        <v/>
      </c>
      <c r="T48" s="432" t="str">
        <f t="shared" si="39"/>
        <v/>
      </c>
      <c r="U48" s="432" t="str">
        <f t="shared" si="40"/>
        <v/>
      </c>
      <c r="V48" s="432" t="str">
        <f t="shared" si="41"/>
        <v/>
      </c>
      <c r="W48" s="432" t="str">
        <f t="shared" si="42"/>
        <v/>
      </c>
      <c r="X48" s="432" t="str">
        <f t="shared" si="43"/>
        <v/>
      </c>
      <c r="Y48" s="432" t="str">
        <f t="shared" si="44"/>
        <v/>
      </c>
      <c r="Z48" s="432" t="str">
        <f t="shared" si="45"/>
        <v/>
      </c>
      <c r="AA48" s="432" t="str">
        <f t="shared" si="46"/>
        <v/>
      </c>
      <c r="AB48" s="432" t="str">
        <f t="shared" si="47"/>
        <v/>
      </c>
      <c r="AC48" s="432" t="str">
        <f t="shared" si="48"/>
        <v/>
      </c>
      <c r="AD48" s="432" t="str">
        <f t="shared" si="49"/>
        <v/>
      </c>
      <c r="AE48" s="432" t="str">
        <f t="shared" si="50"/>
        <v/>
      </c>
    </row>
    <row r="49" spans="1:31" ht="21.75" customHeight="1" x14ac:dyDescent="0.15">
      <c r="A49" s="64" t="s">
        <v>403</v>
      </c>
      <c r="B49" s="65">
        <f t="shared" si="33"/>
        <v>168066</v>
      </c>
      <c r="C49" s="342">
        <v>66</v>
      </c>
      <c r="D49" s="342">
        <v>0</v>
      </c>
      <c r="E49" s="342">
        <v>0</v>
      </c>
      <c r="F49" s="342">
        <v>0</v>
      </c>
      <c r="G49" s="342">
        <v>0</v>
      </c>
      <c r="H49" s="342">
        <v>0</v>
      </c>
      <c r="I49" s="342">
        <v>0</v>
      </c>
      <c r="J49" s="342">
        <v>0</v>
      </c>
      <c r="K49" s="342">
        <v>0</v>
      </c>
      <c r="L49" s="342">
        <v>0</v>
      </c>
      <c r="M49" s="342">
        <v>0</v>
      </c>
      <c r="N49" s="342">
        <v>168000</v>
      </c>
      <c r="O49" s="342">
        <v>0</v>
      </c>
      <c r="P49" s="344">
        <v>0</v>
      </c>
      <c r="Q49" s="323"/>
      <c r="R49" s="432" t="str">
        <f t="shared" si="37"/>
        <v/>
      </c>
      <c r="S49" s="432" t="str">
        <f t="shared" si="38"/>
        <v/>
      </c>
      <c r="T49" s="432" t="str">
        <f t="shared" si="39"/>
        <v/>
      </c>
      <c r="U49" s="432" t="str">
        <f t="shared" si="40"/>
        <v/>
      </c>
      <c r="V49" s="432" t="str">
        <f t="shared" si="41"/>
        <v/>
      </c>
      <c r="W49" s="432" t="str">
        <f t="shared" si="42"/>
        <v/>
      </c>
      <c r="X49" s="432" t="str">
        <f t="shared" si="43"/>
        <v/>
      </c>
      <c r="Y49" s="432" t="str">
        <f t="shared" si="44"/>
        <v/>
      </c>
      <c r="Z49" s="432" t="str">
        <f t="shared" si="45"/>
        <v/>
      </c>
      <c r="AA49" s="432" t="str">
        <f t="shared" si="46"/>
        <v/>
      </c>
      <c r="AB49" s="432" t="str">
        <f t="shared" si="47"/>
        <v/>
      </c>
      <c r="AC49" s="432" t="str">
        <f t="shared" si="48"/>
        <v/>
      </c>
      <c r="AD49" s="432" t="str">
        <f t="shared" si="49"/>
        <v/>
      </c>
      <c r="AE49" s="432" t="str">
        <f t="shared" si="50"/>
        <v/>
      </c>
    </row>
    <row r="50" spans="1:31" ht="21.75" customHeight="1" x14ac:dyDescent="0.15">
      <c r="A50" s="64" t="s">
        <v>404</v>
      </c>
      <c r="B50" s="65">
        <f t="shared" si="33"/>
        <v>190</v>
      </c>
      <c r="C50" s="342">
        <v>190</v>
      </c>
      <c r="D50" s="342">
        <v>0</v>
      </c>
      <c r="E50" s="342">
        <v>0</v>
      </c>
      <c r="F50" s="342">
        <v>0</v>
      </c>
      <c r="G50" s="342">
        <v>0</v>
      </c>
      <c r="H50" s="342">
        <v>0</v>
      </c>
      <c r="I50" s="342">
        <v>0</v>
      </c>
      <c r="J50" s="342">
        <v>0</v>
      </c>
      <c r="K50" s="342">
        <v>0</v>
      </c>
      <c r="L50" s="342">
        <v>0</v>
      </c>
      <c r="M50" s="342">
        <v>0</v>
      </c>
      <c r="N50" s="342">
        <v>0</v>
      </c>
      <c r="O50" s="342">
        <v>0</v>
      </c>
      <c r="P50" s="344">
        <v>0</v>
      </c>
      <c r="Q50" s="323"/>
      <c r="R50" s="432" t="str">
        <f t="shared" si="37"/>
        <v/>
      </c>
      <c r="S50" s="432" t="str">
        <f t="shared" si="38"/>
        <v/>
      </c>
      <c r="T50" s="432" t="str">
        <f t="shared" si="39"/>
        <v/>
      </c>
      <c r="U50" s="432" t="str">
        <f t="shared" si="40"/>
        <v/>
      </c>
      <c r="V50" s="432" t="str">
        <f t="shared" si="41"/>
        <v/>
      </c>
      <c r="W50" s="432" t="str">
        <f t="shared" si="42"/>
        <v/>
      </c>
      <c r="X50" s="432" t="str">
        <f t="shared" si="43"/>
        <v/>
      </c>
      <c r="Y50" s="432" t="str">
        <f t="shared" si="44"/>
        <v/>
      </c>
      <c r="Z50" s="432" t="str">
        <f t="shared" si="45"/>
        <v/>
      </c>
      <c r="AA50" s="432" t="str">
        <f t="shared" si="46"/>
        <v/>
      </c>
      <c r="AB50" s="432" t="str">
        <f t="shared" si="47"/>
        <v/>
      </c>
      <c r="AC50" s="432" t="str">
        <f t="shared" si="48"/>
        <v/>
      </c>
      <c r="AD50" s="432" t="str">
        <f t="shared" si="49"/>
        <v/>
      </c>
      <c r="AE50" s="432" t="str">
        <f t="shared" si="50"/>
        <v/>
      </c>
    </row>
    <row r="51" spans="1:31" ht="21.75" customHeight="1" x14ac:dyDescent="0.15">
      <c r="A51" s="64" t="s">
        <v>405</v>
      </c>
      <c r="B51" s="65">
        <f t="shared" si="33"/>
        <v>54187</v>
      </c>
      <c r="C51" s="342">
        <v>187</v>
      </c>
      <c r="D51" s="342">
        <v>0</v>
      </c>
      <c r="E51" s="342">
        <v>0</v>
      </c>
      <c r="F51" s="342">
        <v>0</v>
      </c>
      <c r="G51" s="342">
        <v>0</v>
      </c>
      <c r="H51" s="342">
        <v>0</v>
      </c>
      <c r="I51" s="342">
        <v>0</v>
      </c>
      <c r="J51" s="342">
        <v>34000</v>
      </c>
      <c r="K51" s="342">
        <v>20000</v>
      </c>
      <c r="L51" s="342">
        <v>0</v>
      </c>
      <c r="M51" s="342">
        <v>0</v>
      </c>
      <c r="N51" s="342">
        <v>0</v>
      </c>
      <c r="O51" s="342">
        <v>0</v>
      </c>
      <c r="P51" s="344">
        <v>0</v>
      </c>
      <c r="Q51" s="323"/>
      <c r="R51" s="432" t="str">
        <f t="shared" si="37"/>
        <v/>
      </c>
      <c r="S51" s="432" t="str">
        <f t="shared" si="38"/>
        <v/>
      </c>
      <c r="T51" s="432" t="str">
        <f t="shared" si="39"/>
        <v/>
      </c>
      <c r="U51" s="432" t="str">
        <f t="shared" si="40"/>
        <v/>
      </c>
      <c r="V51" s="432" t="str">
        <f t="shared" si="41"/>
        <v/>
      </c>
      <c r="W51" s="432" t="str">
        <f t="shared" si="42"/>
        <v/>
      </c>
      <c r="X51" s="432" t="str">
        <f t="shared" si="43"/>
        <v/>
      </c>
      <c r="Y51" s="432" t="str">
        <f t="shared" si="44"/>
        <v/>
      </c>
      <c r="Z51" s="432" t="str">
        <f t="shared" si="45"/>
        <v/>
      </c>
      <c r="AA51" s="432" t="str">
        <f t="shared" si="46"/>
        <v/>
      </c>
      <c r="AB51" s="432" t="str">
        <f t="shared" si="47"/>
        <v/>
      </c>
      <c r="AC51" s="432" t="str">
        <f t="shared" si="48"/>
        <v/>
      </c>
      <c r="AD51" s="432" t="str">
        <f t="shared" si="49"/>
        <v/>
      </c>
      <c r="AE51" s="432" t="str">
        <f t="shared" si="50"/>
        <v/>
      </c>
    </row>
    <row r="52" spans="1:31" ht="21.75" customHeight="1" x14ac:dyDescent="0.15">
      <c r="A52" s="64"/>
      <c r="B52" s="65">
        <f t="shared" si="33"/>
        <v>0</v>
      </c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4"/>
      <c r="Q52" s="323"/>
      <c r="R52" s="432" t="str">
        <f t="shared" si="37"/>
        <v/>
      </c>
      <c r="S52" s="432" t="str">
        <f t="shared" si="38"/>
        <v/>
      </c>
      <c r="T52" s="432" t="str">
        <f t="shared" si="39"/>
        <v/>
      </c>
      <c r="U52" s="432" t="str">
        <f t="shared" si="40"/>
        <v/>
      </c>
      <c r="V52" s="432" t="str">
        <f t="shared" si="41"/>
        <v/>
      </c>
      <c r="W52" s="432" t="str">
        <f t="shared" si="42"/>
        <v/>
      </c>
      <c r="X52" s="432" t="str">
        <f t="shared" si="43"/>
        <v/>
      </c>
      <c r="Y52" s="432" t="str">
        <f t="shared" si="44"/>
        <v/>
      </c>
      <c r="Z52" s="432" t="str">
        <f t="shared" si="45"/>
        <v/>
      </c>
      <c r="AA52" s="432" t="str">
        <f t="shared" si="46"/>
        <v/>
      </c>
      <c r="AB52" s="432" t="str">
        <f t="shared" si="47"/>
        <v/>
      </c>
      <c r="AC52" s="432" t="str">
        <f t="shared" si="48"/>
        <v/>
      </c>
      <c r="AD52" s="432" t="str">
        <f t="shared" si="49"/>
        <v/>
      </c>
      <c r="AE52" s="432" t="str">
        <f t="shared" si="50"/>
        <v/>
      </c>
    </row>
    <row r="53" spans="1:31" ht="21.75" customHeight="1" x14ac:dyDescent="0.15">
      <c r="A53" s="64"/>
      <c r="B53" s="65">
        <f t="shared" si="33"/>
        <v>0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4"/>
      <c r="Q53" s="323"/>
      <c r="R53" s="432" t="str">
        <f t="shared" si="37"/>
        <v/>
      </c>
      <c r="S53" s="432" t="str">
        <f t="shared" si="38"/>
        <v/>
      </c>
      <c r="T53" s="432" t="str">
        <f t="shared" si="39"/>
        <v/>
      </c>
      <c r="U53" s="432" t="str">
        <f t="shared" si="40"/>
        <v/>
      </c>
      <c r="V53" s="432" t="str">
        <f t="shared" si="41"/>
        <v/>
      </c>
      <c r="W53" s="432" t="str">
        <f t="shared" si="42"/>
        <v/>
      </c>
      <c r="X53" s="432" t="str">
        <f t="shared" si="43"/>
        <v/>
      </c>
      <c r="Y53" s="432" t="str">
        <f t="shared" si="44"/>
        <v/>
      </c>
      <c r="Z53" s="432" t="str">
        <f t="shared" si="45"/>
        <v/>
      </c>
      <c r="AA53" s="432" t="str">
        <f t="shared" si="46"/>
        <v/>
      </c>
      <c r="AB53" s="432" t="str">
        <f t="shared" si="47"/>
        <v/>
      </c>
      <c r="AC53" s="432" t="str">
        <f t="shared" si="48"/>
        <v/>
      </c>
      <c r="AD53" s="432" t="str">
        <f t="shared" si="49"/>
        <v/>
      </c>
      <c r="AE53" s="432" t="str">
        <f t="shared" si="50"/>
        <v/>
      </c>
    </row>
    <row r="54" spans="1:31" ht="21.75" customHeight="1" x14ac:dyDescent="0.15">
      <c r="A54" s="64"/>
      <c r="B54" s="65">
        <f t="shared" si="33"/>
        <v>0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4"/>
      <c r="Q54" s="323"/>
      <c r="R54" s="432" t="str">
        <f t="shared" si="37"/>
        <v/>
      </c>
      <c r="S54" s="432" t="str">
        <f t="shared" si="38"/>
        <v/>
      </c>
      <c r="T54" s="432" t="str">
        <f t="shared" si="39"/>
        <v/>
      </c>
      <c r="U54" s="432" t="str">
        <f t="shared" si="40"/>
        <v/>
      </c>
      <c r="V54" s="432" t="str">
        <f t="shared" si="41"/>
        <v/>
      </c>
      <c r="W54" s="432" t="str">
        <f t="shared" si="42"/>
        <v/>
      </c>
      <c r="X54" s="432" t="str">
        <f t="shared" si="43"/>
        <v/>
      </c>
      <c r="Y54" s="432" t="str">
        <f t="shared" si="44"/>
        <v/>
      </c>
      <c r="Z54" s="432" t="str">
        <f t="shared" si="45"/>
        <v/>
      </c>
      <c r="AA54" s="432" t="str">
        <f t="shared" si="46"/>
        <v/>
      </c>
      <c r="AB54" s="432" t="str">
        <f t="shared" si="47"/>
        <v/>
      </c>
      <c r="AC54" s="432" t="str">
        <f t="shared" si="48"/>
        <v/>
      </c>
      <c r="AD54" s="432" t="str">
        <f t="shared" si="49"/>
        <v/>
      </c>
      <c r="AE54" s="432" t="str">
        <f t="shared" si="50"/>
        <v/>
      </c>
    </row>
    <row r="55" spans="1:31" ht="21.75" customHeight="1" x14ac:dyDescent="0.15">
      <c r="A55" s="64"/>
      <c r="B55" s="65">
        <f t="shared" ref="B55:B70" si="51">SUM(C55:P55)</f>
        <v>0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4"/>
      <c r="Q55" s="323"/>
      <c r="R55" s="432" t="str">
        <f t="shared" ref="R55:R70" si="52">IF((C20*499)&gt;=C55,"","오류")</f>
        <v/>
      </c>
      <c r="S55" s="432" t="str">
        <f t="shared" ref="S55:S70" si="53">IF((D20*999)&gt;=D55,"","오류")</f>
        <v/>
      </c>
      <c r="T55" s="432" t="str">
        <f t="shared" ref="T55:T70" si="54">IF((E20*1999)&gt;=E55,"","오류")</f>
        <v/>
      </c>
      <c r="U55" s="432" t="str">
        <f t="shared" ref="U55:U70" si="55">IF((F20*2999)&gt;=F55,"","오류")</f>
        <v/>
      </c>
      <c r="V55" s="432" t="str">
        <f t="shared" ref="V55:V70" si="56">IF((G20*4999)&gt;=G55,"","오류")</f>
        <v/>
      </c>
      <c r="W55" s="432" t="str">
        <f t="shared" ref="W55:W70" si="57">IF((H20*9999)&gt;=H55,"","오류")</f>
        <v/>
      </c>
      <c r="X55" s="432" t="str">
        <f t="shared" ref="X55:X70" si="58">IF((I20*14999)&gt;=I55,"","오류")</f>
        <v/>
      </c>
      <c r="Y55" s="432" t="str">
        <f t="shared" ref="Y55:Y70" si="59">IF((J20*19999)&gt;=J55,"","오류")</f>
        <v/>
      </c>
      <c r="Z55" s="432" t="str">
        <f t="shared" ref="Z55:Z70" si="60">IF((K20*29999)&gt;=K55,"","오류")</f>
        <v/>
      </c>
      <c r="AA55" s="432" t="str">
        <f t="shared" ref="AA55:AA70" si="61">IF((L20*39999)&gt;=L55,"","오류")</f>
        <v/>
      </c>
      <c r="AB55" s="432" t="str">
        <f t="shared" ref="AB55:AB70" si="62">IF((M20*49999)&gt;=M55,"","오류")</f>
        <v/>
      </c>
      <c r="AC55" s="432" t="str">
        <f t="shared" ref="AC55:AC70" si="63">IF((N20*99999)&gt;=N55,"","오류")</f>
        <v/>
      </c>
      <c r="AD55" s="432" t="str">
        <f t="shared" ref="AD55:AD70" si="64">IF((O20*199999)&gt;=O55,"","오류")</f>
        <v/>
      </c>
      <c r="AE55" s="432" t="str">
        <f t="shared" ref="AE55:AE70" si="65">IF((P20*2000000)&gt;=P55,"","오류")</f>
        <v/>
      </c>
    </row>
    <row r="56" spans="1:31" ht="21.75" customHeight="1" x14ac:dyDescent="0.15">
      <c r="A56" s="64"/>
      <c r="B56" s="65">
        <f t="shared" si="51"/>
        <v>0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4"/>
      <c r="Q56" s="323"/>
      <c r="R56" s="432" t="str">
        <f t="shared" si="52"/>
        <v/>
      </c>
      <c r="S56" s="432" t="str">
        <f t="shared" si="53"/>
        <v/>
      </c>
      <c r="T56" s="432" t="str">
        <f t="shared" si="54"/>
        <v/>
      </c>
      <c r="U56" s="432" t="str">
        <f t="shared" si="55"/>
        <v/>
      </c>
      <c r="V56" s="432" t="str">
        <f t="shared" si="56"/>
        <v/>
      </c>
      <c r="W56" s="432" t="str">
        <f t="shared" si="57"/>
        <v/>
      </c>
      <c r="X56" s="432" t="str">
        <f t="shared" si="58"/>
        <v/>
      </c>
      <c r="Y56" s="432" t="str">
        <f t="shared" si="59"/>
        <v/>
      </c>
      <c r="Z56" s="432" t="str">
        <f t="shared" si="60"/>
        <v/>
      </c>
      <c r="AA56" s="432" t="str">
        <f t="shared" si="61"/>
        <v/>
      </c>
      <c r="AB56" s="432" t="str">
        <f t="shared" si="62"/>
        <v/>
      </c>
      <c r="AC56" s="432" t="str">
        <f t="shared" si="63"/>
        <v/>
      </c>
      <c r="AD56" s="432" t="str">
        <f t="shared" si="64"/>
        <v/>
      </c>
      <c r="AE56" s="432" t="str">
        <f t="shared" si="65"/>
        <v/>
      </c>
    </row>
    <row r="57" spans="1:31" ht="21.75" customHeight="1" x14ac:dyDescent="0.15">
      <c r="A57" s="64"/>
      <c r="B57" s="65">
        <f t="shared" si="51"/>
        <v>0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4"/>
      <c r="Q57" s="323"/>
      <c r="R57" s="432" t="str">
        <f t="shared" si="52"/>
        <v/>
      </c>
      <c r="S57" s="432" t="str">
        <f t="shared" si="53"/>
        <v/>
      </c>
      <c r="T57" s="432" t="str">
        <f t="shared" si="54"/>
        <v/>
      </c>
      <c r="U57" s="432" t="str">
        <f t="shared" si="55"/>
        <v/>
      </c>
      <c r="V57" s="432" t="str">
        <f t="shared" si="56"/>
        <v/>
      </c>
      <c r="W57" s="432" t="str">
        <f t="shared" si="57"/>
        <v/>
      </c>
      <c r="X57" s="432" t="str">
        <f t="shared" si="58"/>
        <v/>
      </c>
      <c r="Y57" s="432" t="str">
        <f t="shared" si="59"/>
        <v/>
      </c>
      <c r="Z57" s="432" t="str">
        <f t="shared" si="60"/>
        <v/>
      </c>
      <c r="AA57" s="432" t="str">
        <f t="shared" si="61"/>
        <v/>
      </c>
      <c r="AB57" s="432" t="str">
        <f t="shared" si="62"/>
        <v/>
      </c>
      <c r="AC57" s="432" t="str">
        <f t="shared" si="63"/>
        <v/>
      </c>
      <c r="AD57" s="432" t="str">
        <f t="shared" si="64"/>
        <v/>
      </c>
      <c r="AE57" s="432" t="str">
        <f t="shared" si="65"/>
        <v/>
      </c>
    </row>
    <row r="58" spans="1:31" ht="21.75" customHeight="1" x14ac:dyDescent="0.15">
      <c r="A58" s="64"/>
      <c r="B58" s="65">
        <f t="shared" si="51"/>
        <v>0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4"/>
      <c r="Q58" s="323"/>
      <c r="R58" s="432" t="str">
        <f t="shared" si="52"/>
        <v/>
      </c>
      <c r="S58" s="432" t="str">
        <f t="shared" si="53"/>
        <v/>
      </c>
      <c r="T58" s="432" t="str">
        <f t="shared" si="54"/>
        <v/>
      </c>
      <c r="U58" s="432" t="str">
        <f t="shared" si="55"/>
        <v/>
      </c>
      <c r="V58" s="432" t="str">
        <f t="shared" si="56"/>
        <v/>
      </c>
      <c r="W58" s="432" t="str">
        <f t="shared" si="57"/>
        <v/>
      </c>
      <c r="X58" s="432" t="str">
        <f t="shared" si="58"/>
        <v/>
      </c>
      <c r="Y58" s="432" t="str">
        <f t="shared" si="59"/>
        <v/>
      </c>
      <c r="Z58" s="432" t="str">
        <f t="shared" si="60"/>
        <v/>
      </c>
      <c r="AA58" s="432" t="str">
        <f t="shared" si="61"/>
        <v/>
      </c>
      <c r="AB58" s="432" t="str">
        <f t="shared" si="62"/>
        <v/>
      </c>
      <c r="AC58" s="432" t="str">
        <f t="shared" si="63"/>
        <v/>
      </c>
      <c r="AD58" s="432" t="str">
        <f t="shared" si="64"/>
        <v/>
      </c>
      <c r="AE58" s="432" t="str">
        <f t="shared" si="65"/>
        <v/>
      </c>
    </row>
    <row r="59" spans="1:31" ht="21.75" customHeight="1" x14ac:dyDescent="0.15">
      <c r="A59" s="64"/>
      <c r="B59" s="65">
        <f t="shared" si="51"/>
        <v>0</v>
      </c>
      <c r="C59" s="313"/>
      <c r="D59" s="313"/>
      <c r="E59" s="313"/>
      <c r="F59" s="313"/>
      <c r="G59" s="313"/>
      <c r="H59" s="313"/>
      <c r="I59" s="313"/>
      <c r="J59" s="313"/>
      <c r="K59" s="313"/>
      <c r="L59" s="52"/>
      <c r="M59" s="52"/>
      <c r="N59" s="52"/>
      <c r="O59" s="52"/>
      <c r="P59" s="54"/>
      <c r="Q59" s="323"/>
      <c r="R59" s="432" t="str">
        <f t="shared" si="52"/>
        <v/>
      </c>
      <c r="S59" s="432" t="str">
        <f t="shared" si="53"/>
        <v/>
      </c>
      <c r="T59" s="432" t="str">
        <f t="shared" si="54"/>
        <v/>
      </c>
      <c r="U59" s="432" t="str">
        <f t="shared" si="55"/>
        <v/>
      </c>
      <c r="V59" s="432" t="str">
        <f t="shared" si="56"/>
        <v/>
      </c>
      <c r="W59" s="432" t="str">
        <f t="shared" si="57"/>
        <v/>
      </c>
      <c r="X59" s="432" t="str">
        <f t="shared" si="58"/>
        <v/>
      </c>
      <c r="Y59" s="432" t="str">
        <f t="shared" si="59"/>
        <v/>
      </c>
      <c r="Z59" s="432" t="str">
        <f t="shared" si="60"/>
        <v/>
      </c>
      <c r="AA59" s="432" t="str">
        <f t="shared" si="61"/>
        <v/>
      </c>
      <c r="AB59" s="432" t="str">
        <f t="shared" si="62"/>
        <v/>
      </c>
      <c r="AC59" s="432" t="str">
        <f t="shared" si="63"/>
        <v/>
      </c>
      <c r="AD59" s="432" t="str">
        <f t="shared" si="64"/>
        <v/>
      </c>
      <c r="AE59" s="432" t="str">
        <f t="shared" si="65"/>
        <v/>
      </c>
    </row>
    <row r="60" spans="1:31" ht="21.75" customHeight="1" x14ac:dyDescent="0.15">
      <c r="A60" s="64"/>
      <c r="B60" s="65">
        <f t="shared" si="51"/>
        <v>0</v>
      </c>
      <c r="C60" s="313"/>
      <c r="D60" s="313"/>
      <c r="E60" s="313"/>
      <c r="F60" s="313"/>
      <c r="G60" s="313"/>
      <c r="H60" s="313"/>
      <c r="I60" s="313"/>
      <c r="J60" s="313"/>
      <c r="K60" s="313"/>
      <c r="L60" s="52"/>
      <c r="M60" s="52"/>
      <c r="N60" s="52"/>
      <c r="O60" s="52"/>
      <c r="P60" s="54"/>
      <c r="Q60" s="323"/>
      <c r="R60" s="432" t="str">
        <f t="shared" si="52"/>
        <v/>
      </c>
      <c r="S60" s="432" t="str">
        <f t="shared" si="53"/>
        <v/>
      </c>
      <c r="T60" s="432" t="str">
        <f t="shared" si="54"/>
        <v/>
      </c>
      <c r="U60" s="432" t="str">
        <f t="shared" si="55"/>
        <v/>
      </c>
      <c r="V60" s="432" t="str">
        <f t="shared" si="56"/>
        <v/>
      </c>
      <c r="W60" s="432" t="str">
        <f t="shared" si="57"/>
        <v/>
      </c>
      <c r="X60" s="432" t="str">
        <f t="shared" si="58"/>
        <v/>
      </c>
      <c r="Y60" s="432" t="str">
        <f t="shared" si="59"/>
        <v/>
      </c>
      <c r="Z60" s="432" t="str">
        <f t="shared" si="60"/>
        <v/>
      </c>
      <c r="AA60" s="432" t="str">
        <f t="shared" si="61"/>
        <v/>
      </c>
      <c r="AB60" s="432" t="str">
        <f t="shared" si="62"/>
        <v/>
      </c>
      <c r="AC60" s="432" t="str">
        <f t="shared" si="63"/>
        <v/>
      </c>
      <c r="AD60" s="432" t="str">
        <f t="shared" si="64"/>
        <v/>
      </c>
      <c r="AE60" s="432" t="str">
        <f t="shared" si="65"/>
        <v/>
      </c>
    </row>
    <row r="61" spans="1:31" ht="21.75" customHeight="1" x14ac:dyDescent="0.15">
      <c r="A61" s="64"/>
      <c r="B61" s="65">
        <f t="shared" si="51"/>
        <v>0</v>
      </c>
      <c r="C61" s="313"/>
      <c r="D61" s="313"/>
      <c r="E61" s="313"/>
      <c r="F61" s="313"/>
      <c r="G61" s="313"/>
      <c r="H61" s="313"/>
      <c r="I61" s="313"/>
      <c r="J61" s="313"/>
      <c r="K61" s="313"/>
      <c r="L61" s="52"/>
      <c r="M61" s="52"/>
      <c r="N61" s="52"/>
      <c r="O61" s="52"/>
      <c r="P61" s="54"/>
      <c r="Q61" s="323"/>
      <c r="R61" s="432" t="str">
        <f t="shared" si="52"/>
        <v/>
      </c>
      <c r="S61" s="432" t="str">
        <f t="shared" si="53"/>
        <v/>
      </c>
      <c r="T61" s="432" t="str">
        <f t="shared" si="54"/>
        <v/>
      </c>
      <c r="U61" s="432" t="str">
        <f t="shared" si="55"/>
        <v/>
      </c>
      <c r="V61" s="432" t="str">
        <f t="shared" si="56"/>
        <v/>
      </c>
      <c r="W61" s="432" t="str">
        <f t="shared" si="57"/>
        <v/>
      </c>
      <c r="X61" s="432" t="str">
        <f t="shared" si="58"/>
        <v/>
      </c>
      <c r="Y61" s="432" t="str">
        <f t="shared" si="59"/>
        <v/>
      </c>
      <c r="Z61" s="432" t="str">
        <f t="shared" si="60"/>
        <v/>
      </c>
      <c r="AA61" s="432" t="str">
        <f t="shared" si="61"/>
        <v/>
      </c>
      <c r="AB61" s="432" t="str">
        <f t="shared" si="62"/>
        <v/>
      </c>
      <c r="AC61" s="432" t="str">
        <f t="shared" si="63"/>
        <v/>
      </c>
      <c r="AD61" s="432" t="str">
        <f t="shared" si="64"/>
        <v/>
      </c>
      <c r="AE61" s="432" t="str">
        <f t="shared" si="65"/>
        <v/>
      </c>
    </row>
    <row r="62" spans="1:31" ht="21.75" customHeight="1" x14ac:dyDescent="0.15">
      <c r="A62" s="64"/>
      <c r="B62" s="65">
        <f t="shared" si="51"/>
        <v>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52"/>
      <c r="M62" s="52"/>
      <c r="N62" s="52"/>
      <c r="O62" s="52"/>
      <c r="P62" s="54"/>
      <c r="Q62" s="323"/>
      <c r="R62" s="432" t="str">
        <f t="shared" si="52"/>
        <v/>
      </c>
      <c r="S62" s="432" t="str">
        <f t="shared" si="53"/>
        <v/>
      </c>
      <c r="T62" s="432" t="str">
        <f t="shared" si="54"/>
        <v/>
      </c>
      <c r="U62" s="432" t="str">
        <f t="shared" si="55"/>
        <v/>
      </c>
      <c r="V62" s="432" t="str">
        <f t="shared" si="56"/>
        <v/>
      </c>
      <c r="W62" s="432" t="str">
        <f t="shared" si="57"/>
        <v/>
      </c>
      <c r="X62" s="432" t="str">
        <f t="shared" si="58"/>
        <v/>
      </c>
      <c r="Y62" s="432" t="str">
        <f t="shared" si="59"/>
        <v/>
      </c>
      <c r="Z62" s="432" t="str">
        <f t="shared" si="60"/>
        <v/>
      </c>
      <c r="AA62" s="432" t="str">
        <f t="shared" si="61"/>
        <v/>
      </c>
      <c r="AB62" s="432" t="str">
        <f t="shared" si="62"/>
        <v/>
      </c>
      <c r="AC62" s="432" t="str">
        <f t="shared" si="63"/>
        <v/>
      </c>
      <c r="AD62" s="432" t="str">
        <f t="shared" si="64"/>
        <v/>
      </c>
      <c r="AE62" s="432" t="str">
        <f t="shared" si="65"/>
        <v/>
      </c>
    </row>
    <row r="63" spans="1:31" ht="21.75" customHeight="1" x14ac:dyDescent="0.15">
      <c r="A63" s="64"/>
      <c r="B63" s="65">
        <f t="shared" si="51"/>
        <v>0</v>
      </c>
      <c r="C63" s="313"/>
      <c r="D63" s="313"/>
      <c r="E63" s="313"/>
      <c r="F63" s="313"/>
      <c r="G63" s="313"/>
      <c r="H63" s="313"/>
      <c r="I63" s="313"/>
      <c r="J63" s="313"/>
      <c r="K63" s="313"/>
      <c r="L63" s="52"/>
      <c r="M63" s="52"/>
      <c r="N63" s="52"/>
      <c r="O63" s="52"/>
      <c r="P63" s="54"/>
      <c r="Q63" s="323"/>
      <c r="R63" s="432" t="str">
        <f t="shared" si="52"/>
        <v/>
      </c>
      <c r="S63" s="432" t="str">
        <f t="shared" si="53"/>
        <v/>
      </c>
      <c r="T63" s="432" t="str">
        <f t="shared" si="54"/>
        <v/>
      </c>
      <c r="U63" s="432" t="str">
        <f t="shared" si="55"/>
        <v/>
      </c>
      <c r="V63" s="432" t="str">
        <f t="shared" si="56"/>
        <v/>
      </c>
      <c r="W63" s="432" t="str">
        <f t="shared" si="57"/>
        <v/>
      </c>
      <c r="X63" s="432" t="str">
        <f t="shared" si="58"/>
        <v/>
      </c>
      <c r="Y63" s="432" t="str">
        <f t="shared" si="59"/>
        <v/>
      </c>
      <c r="Z63" s="432" t="str">
        <f t="shared" si="60"/>
        <v/>
      </c>
      <c r="AA63" s="432" t="str">
        <f t="shared" si="61"/>
        <v/>
      </c>
      <c r="AB63" s="432" t="str">
        <f t="shared" si="62"/>
        <v/>
      </c>
      <c r="AC63" s="432" t="str">
        <f t="shared" si="63"/>
        <v/>
      </c>
      <c r="AD63" s="432" t="str">
        <f t="shared" si="64"/>
        <v/>
      </c>
      <c r="AE63" s="432" t="str">
        <f t="shared" si="65"/>
        <v/>
      </c>
    </row>
    <row r="64" spans="1:31" ht="21.75" customHeight="1" x14ac:dyDescent="0.15">
      <c r="A64" s="64"/>
      <c r="B64" s="65">
        <f t="shared" si="51"/>
        <v>0</v>
      </c>
      <c r="C64" s="313"/>
      <c r="D64" s="313"/>
      <c r="E64" s="313"/>
      <c r="F64" s="313"/>
      <c r="G64" s="313"/>
      <c r="H64" s="313"/>
      <c r="I64" s="313"/>
      <c r="J64" s="313"/>
      <c r="K64" s="313"/>
      <c r="L64" s="52"/>
      <c r="M64" s="52"/>
      <c r="N64" s="52"/>
      <c r="O64" s="52"/>
      <c r="P64" s="54"/>
      <c r="Q64" s="323"/>
      <c r="R64" s="432" t="str">
        <f t="shared" si="52"/>
        <v/>
      </c>
      <c r="S64" s="432" t="str">
        <f t="shared" si="53"/>
        <v/>
      </c>
      <c r="T64" s="432" t="str">
        <f t="shared" si="54"/>
        <v/>
      </c>
      <c r="U64" s="432" t="str">
        <f t="shared" si="55"/>
        <v/>
      </c>
      <c r="V64" s="432" t="str">
        <f t="shared" si="56"/>
        <v/>
      </c>
      <c r="W64" s="432" t="str">
        <f t="shared" si="57"/>
        <v/>
      </c>
      <c r="X64" s="432" t="str">
        <f t="shared" si="58"/>
        <v/>
      </c>
      <c r="Y64" s="432" t="str">
        <f t="shared" si="59"/>
        <v/>
      </c>
      <c r="Z64" s="432" t="str">
        <f t="shared" si="60"/>
        <v/>
      </c>
      <c r="AA64" s="432" t="str">
        <f t="shared" si="61"/>
        <v/>
      </c>
      <c r="AB64" s="432" t="str">
        <f t="shared" si="62"/>
        <v/>
      </c>
      <c r="AC64" s="432" t="str">
        <f t="shared" si="63"/>
        <v/>
      </c>
      <c r="AD64" s="432" t="str">
        <f t="shared" si="64"/>
        <v/>
      </c>
      <c r="AE64" s="432" t="str">
        <f t="shared" si="65"/>
        <v/>
      </c>
    </row>
    <row r="65" spans="1:31" ht="21.75" customHeight="1" x14ac:dyDescent="0.15">
      <c r="A65" s="64"/>
      <c r="B65" s="65">
        <f t="shared" si="51"/>
        <v>0</v>
      </c>
      <c r="C65" s="313"/>
      <c r="D65" s="313"/>
      <c r="E65" s="313"/>
      <c r="F65" s="313"/>
      <c r="G65" s="313"/>
      <c r="H65" s="313"/>
      <c r="I65" s="313"/>
      <c r="J65" s="313"/>
      <c r="K65" s="313"/>
      <c r="L65" s="52"/>
      <c r="M65" s="52"/>
      <c r="N65" s="52"/>
      <c r="O65" s="52"/>
      <c r="P65" s="54"/>
      <c r="Q65" s="323"/>
      <c r="R65" s="432" t="str">
        <f t="shared" si="52"/>
        <v/>
      </c>
      <c r="S65" s="432" t="str">
        <f t="shared" si="53"/>
        <v/>
      </c>
      <c r="T65" s="432" t="str">
        <f t="shared" si="54"/>
        <v/>
      </c>
      <c r="U65" s="432" t="str">
        <f t="shared" si="55"/>
        <v/>
      </c>
      <c r="V65" s="432" t="str">
        <f t="shared" si="56"/>
        <v/>
      </c>
      <c r="W65" s="432" t="str">
        <f t="shared" si="57"/>
        <v/>
      </c>
      <c r="X65" s="432" t="str">
        <f t="shared" si="58"/>
        <v/>
      </c>
      <c r="Y65" s="432" t="str">
        <f t="shared" si="59"/>
        <v/>
      </c>
      <c r="Z65" s="432" t="str">
        <f t="shared" si="60"/>
        <v/>
      </c>
      <c r="AA65" s="432" t="str">
        <f t="shared" si="61"/>
        <v/>
      </c>
      <c r="AB65" s="432" t="str">
        <f t="shared" si="62"/>
        <v/>
      </c>
      <c r="AC65" s="432" t="str">
        <f t="shared" si="63"/>
        <v/>
      </c>
      <c r="AD65" s="432" t="str">
        <f t="shared" si="64"/>
        <v/>
      </c>
      <c r="AE65" s="432" t="str">
        <f t="shared" si="65"/>
        <v/>
      </c>
    </row>
    <row r="66" spans="1:31" ht="21.75" customHeight="1" x14ac:dyDescent="0.15">
      <c r="A66" s="64"/>
      <c r="B66" s="65">
        <f t="shared" si="51"/>
        <v>0</v>
      </c>
      <c r="C66" s="313"/>
      <c r="D66" s="313"/>
      <c r="E66" s="313"/>
      <c r="F66" s="313"/>
      <c r="G66" s="313"/>
      <c r="H66" s="313"/>
      <c r="I66" s="313"/>
      <c r="J66" s="313"/>
      <c r="K66" s="313"/>
      <c r="L66" s="52"/>
      <c r="M66" s="52"/>
      <c r="N66" s="52"/>
      <c r="O66" s="52"/>
      <c r="P66" s="54"/>
      <c r="Q66" s="323"/>
      <c r="R66" s="432" t="str">
        <f t="shared" si="52"/>
        <v/>
      </c>
      <c r="S66" s="432" t="str">
        <f t="shared" si="53"/>
        <v/>
      </c>
      <c r="T66" s="432" t="str">
        <f t="shared" si="54"/>
        <v/>
      </c>
      <c r="U66" s="432" t="str">
        <f t="shared" si="55"/>
        <v/>
      </c>
      <c r="V66" s="432" t="str">
        <f t="shared" si="56"/>
        <v/>
      </c>
      <c r="W66" s="432" t="str">
        <f t="shared" si="57"/>
        <v/>
      </c>
      <c r="X66" s="432" t="str">
        <f t="shared" si="58"/>
        <v/>
      </c>
      <c r="Y66" s="432" t="str">
        <f t="shared" si="59"/>
        <v/>
      </c>
      <c r="Z66" s="432" t="str">
        <f t="shared" si="60"/>
        <v/>
      </c>
      <c r="AA66" s="432" t="str">
        <f t="shared" si="61"/>
        <v/>
      </c>
      <c r="AB66" s="432" t="str">
        <f t="shared" si="62"/>
        <v/>
      </c>
      <c r="AC66" s="432" t="str">
        <f t="shared" si="63"/>
        <v/>
      </c>
      <c r="AD66" s="432" t="str">
        <f t="shared" si="64"/>
        <v/>
      </c>
      <c r="AE66" s="432" t="str">
        <f t="shared" si="65"/>
        <v/>
      </c>
    </row>
    <row r="67" spans="1:31" ht="21.75" customHeight="1" x14ac:dyDescent="0.15">
      <c r="A67" s="64"/>
      <c r="B67" s="65">
        <f t="shared" si="51"/>
        <v>0</v>
      </c>
      <c r="C67" s="313"/>
      <c r="D67" s="313"/>
      <c r="E67" s="313"/>
      <c r="F67" s="313"/>
      <c r="G67" s="313"/>
      <c r="H67" s="313"/>
      <c r="I67" s="313"/>
      <c r="J67" s="313"/>
      <c r="K67" s="313"/>
      <c r="L67" s="52"/>
      <c r="M67" s="52"/>
      <c r="N67" s="52"/>
      <c r="O67" s="52"/>
      <c r="P67" s="54"/>
      <c r="Q67" s="323"/>
      <c r="R67" s="432" t="str">
        <f t="shared" si="52"/>
        <v/>
      </c>
      <c r="S67" s="432" t="str">
        <f t="shared" si="53"/>
        <v/>
      </c>
      <c r="T67" s="432" t="str">
        <f t="shared" si="54"/>
        <v/>
      </c>
      <c r="U67" s="432" t="str">
        <f t="shared" si="55"/>
        <v/>
      </c>
      <c r="V67" s="432" t="str">
        <f t="shared" si="56"/>
        <v/>
      </c>
      <c r="W67" s="432" t="str">
        <f t="shared" si="57"/>
        <v/>
      </c>
      <c r="X67" s="432" t="str">
        <f t="shared" si="58"/>
        <v/>
      </c>
      <c r="Y67" s="432" t="str">
        <f t="shared" si="59"/>
        <v/>
      </c>
      <c r="Z67" s="432" t="str">
        <f t="shared" si="60"/>
        <v/>
      </c>
      <c r="AA67" s="432" t="str">
        <f t="shared" si="61"/>
        <v/>
      </c>
      <c r="AB67" s="432" t="str">
        <f t="shared" si="62"/>
        <v/>
      </c>
      <c r="AC67" s="432" t="str">
        <f t="shared" si="63"/>
        <v/>
      </c>
      <c r="AD67" s="432" t="str">
        <f t="shared" si="64"/>
        <v/>
      </c>
      <c r="AE67" s="432" t="str">
        <f t="shared" si="65"/>
        <v/>
      </c>
    </row>
    <row r="68" spans="1:31" ht="21.75" customHeight="1" x14ac:dyDescent="0.15">
      <c r="A68" s="64"/>
      <c r="B68" s="65">
        <f t="shared" si="51"/>
        <v>0</v>
      </c>
      <c r="C68" s="313"/>
      <c r="D68" s="313"/>
      <c r="E68" s="313"/>
      <c r="F68" s="313"/>
      <c r="G68" s="313"/>
      <c r="H68" s="313"/>
      <c r="I68" s="313"/>
      <c r="J68" s="313"/>
      <c r="K68" s="313"/>
      <c r="L68" s="52"/>
      <c r="M68" s="52"/>
      <c r="N68" s="52"/>
      <c r="O68" s="52"/>
      <c r="P68" s="54"/>
      <c r="Q68" s="323"/>
      <c r="R68" s="432" t="str">
        <f t="shared" si="52"/>
        <v/>
      </c>
      <c r="S68" s="432" t="str">
        <f t="shared" si="53"/>
        <v/>
      </c>
      <c r="T68" s="432" t="str">
        <f t="shared" si="54"/>
        <v/>
      </c>
      <c r="U68" s="432" t="str">
        <f t="shared" si="55"/>
        <v/>
      </c>
      <c r="V68" s="432" t="str">
        <f t="shared" si="56"/>
        <v/>
      </c>
      <c r="W68" s="432" t="str">
        <f t="shared" si="57"/>
        <v/>
      </c>
      <c r="X68" s="432" t="str">
        <f t="shared" si="58"/>
        <v/>
      </c>
      <c r="Y68" s="432" t="str">
        <f t="shared" si="59"/>
        <v/>
      </c>
      <c r="Z68" s="432" t="str">
        <f t="shared" si="60"/>
        <v/>
      </c>
      <c r="AA68" s="432" t="str">
        <f t="shared" si="61"/>
        <v/>
      </c>
      <c r="AB68" s="432" t="str">
        <f t="shared" si="62"/>
        <v/>
      </c>
      <c r="AC68" s="432" t="str">
        <f t="shared" si="63"/>
        <v/>
      </c>
      <c r="AD68" s="432" t="str">
        <f t="shared" si="64"/>
        <v/>
      </c>
      <c r="AE68" s="432" t="str">
        <f t="shared" si="65"/>
        <v/>
      </c>
    </row>
    <row r="69" spans="1:31" ht="21.75" customHeight="1" x14ac:dyDescent="0.15">
      <c r="A69" s="64"/>
      <c r="B69" s="65">
        <f t="shared" si="51"/>
        <v>0</v>
      </c>
      <c r="C69" s="313"/>
      <c r="D69" s="313"/>
      <c r="E69" s="313"/>
      <c r="F69" s="313"/>
      <c r="G69" s="313"/>
      <c r="H69" s="313"/>
      <c r="I69" s="313"/>
      <c r="J69" s="313"/>
      <c r="K69" s="313"/>
      <c r="L69" s="52"/>
      <c r="M69" s="52"/>
      <c r="N69" s="52"/>
      <c r="O69" s="52"/>
      <c r="P69" s="54"/>
      <c r="Q69" s="323"/>
      <c r="R69" s="432" t="str">
        <f t="shared" si="52"/>
        <v/>
      </c>
      <c r="S69" s="432" t="str">
        <f t="shared" si="53"/>
        <v/>
      </c>
      <c r="T69" s="432" t="str">
        <f t="shared" si="54"/>
        <v/>
      </c>
      <c r="U69" s="432" t="str">
        <f t="shared" si="55"/>
        <v/>
      </c>
      <c r="V69" s="432" t="str">
        <f t="shared" si="56"/>
        <v/>
      </c>
      <c r="W69" s="432" t="str">
        <f t="shared" si="57"/>
        <v/>
      </c>
      <c r="X69" s="432" t="str">
        <f t="shared" si="58"/>
        <v/>
      </c>
      <c r="Y69" s="432" t="str">
        <f t="shared" si="59"/>
        <v/>
      </c>
      <c r="Z69" s="432" t="str">
        <f t="shared" si="60"/>
        <v/>
      </c>
      <c r="AA69" s="432" t="str">
        <f t="shared" si="61"/>
        <v/>
      </c>
      <c r="AB69" s="432" t="str">
        <f t="shared" si="62"/>
        <v/>
      </c>
      <c r="AC69" s="432" t="str">
        <f t="shared" si="63"/>
        <v/>
      </c>
      <c r="AD69" s="432" t="str">
        <f t="shared" si="64"/>
        <v/>
      </c>
      <c r="AE69" s="432" t="str">
        <f t="shared" si="65"/>
        <v/>
      </c>
    </row>
    <row r="70" spans="1:31" ht="21.75" customHeight="1" thickBot="1" x14ac:dyDescent="0.2">
      <c r="A70" s="66"/>
      <c r="B70" s="172">
        <f t="shared" si="51"/>
        <v>0</v>
      </c>
      <c r="C70" s="42"/>
      <c r="D70" s="42"/>
      <c r="E70" s="42"/>
      <c r="F70" s="42"/>
      <c r="G70" s="42"/>
      <c r="H70" s="42"/>
      <c r="I70" s="42"/>
      <c r="J70" s="42"/>
      <c r="K70" s="42"/>
      <c r="L70" s="56"/>
      <c r="M70" s="56"/>
      <c r="N70" s="56"/>
      <c r="O70" s="56"/>
      <c r="P70" s="51"/>
      <c r="Q70" s="323"/>
      <c r="R70" s="432" t="str">
        <f t="shared" si="52"/>
        <v/>
      </c>
      <c r="S70" s="432" t="str">
        <f t="shared" si="53"/>
        <v/>
      </c>
      <c r="T70" s="432" t="str">
        <f t="shared" si="54"/>
        <v/>
      </c>
      <c r="U70" s="432" t="str">
        <f t="shared" si="55"/>
        <v/>
      </c>
      <c r="V70" s="432" t="str">
        <f t="shared" si="56"/>
        <v/>
      </c>
      <c r="W70" s="432" t="str">
        <f t="shared" si="57"/>
        <v/>
      </c>
      <c r="X70" s="432" t="str">
        <f t="shared" si="58"/>
        <v/>
      </c>
      <c r="Y70" s="432" t="str">
        <f t="shared" si="59"/>
        <v/>
      </c>
      <c r="Z70" s="432" t="str">
        <f t="shared" si="60"/>
        <v/>
      </c>
      <c r="AA70" s="432" t="str">
        <f t="shared" si="61"/>
        <v/>
      </c>
      <c r="AB70" s="432" t="str">
        <f t="shared" si="62"/>
        <v/>
      </c>
      <c r="AC70" s="432" t="str">
        <f t="shared" si="63"/>
        <v/>
      </c>
      <c r="AD70" s="432" t="str">
        <f t="shared" si="64"/>
        <v/>
      </c>
      <c r="AE70" s="432" t="str">
        <f t="shared" si="65"/>
        <v/>
      </c>
    </row>
  </sheetData>
  <sheetProtection selectLockedCells="1"/>
  <mergeCells count="4">
    <mergeCell ref="A37:C37"/>
    <mergeCell ref="A38:F38"/>
    <mergeCell ref="A3:F3"/>
    <mergeCell ref="A1:P1"/>
  </mergeCells>
  <phoneticPr fontId="3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29</vt:i4>
      </vt:variant>
      <vt:variant>
        <vt:lpstr>이름이 지정된 범위</vt:lpstr>
      </vt:variant>
      <vt:variant>
        <vt:i4>26</vt:i4>
      </vt:variant>
    </vt:vector>
  </HeadingPairs>
  <TitlesOfParts>
    <vt:vector size="55" baseType="lpstr">
      <vt:lpstr>통계조사결과(총괄)</vt:lpstr>
      <vt:lpstr>읍면동별 점유율</vt:lpstr>
      <vt:lpstr>1.한육우</vt:lpstr>
      <vt:lpstr>1.한우</vt:lpstr>
      <vt:lpstr>1.육우</vt:lpstr>
      <vt:lpstr>2.젖소</vt:lpstr>
      <vt:lpstr>3.돼지</vt:lpstr>
      <vt:lpstr>4.닭</vt:lpstr>
      <vt:lpstr>4.산란계</vt:lpstr>
      <vt:lpstr>4.육계</vt:lpstr>
      <vt:lpstr>5.말</vt:lpstr>
      <vt:lpstr>6.염소</vt:lpstr>
      <vt:lpstr>7.면양</vt:lpstr>
      <vt:lpstr>8.사슴</vt:lpstr>
      <vt:lpstr>9.토끼</vt:lpstr>
      <vt:lpstr>10.개</vt:lpstr>
      <vt:lpstr>11.오리</vt:lpstr>
      <vt:lpstr>12.칠면조</vt:lpstr>
      <vt:lpstr>13.거위</vt:lpstr>
      <vt:lpstr>14.메추리</vt:lpstr>
      <vt:lpstr>15.꿀벌</vt:lpstr>
      <vt:lpstr>16.관상조1</vt:lpstr>
      <vt:lpstr>16.관상조2</vt:lpstr>
      <vt:lpstr>17.타조</vt:lpstr>
      <vt:lpstr>18.오소리</vt:lpstr>
      <vt:lpstr>19.꿩</vt:lpstr>
      <vt:lpstr>20.지렁이1</vt:lpstr>
      <vt:lpstr>20.지렁이2</vt:lpstr>
      <vt:lpstr>21.기러기</vt:lpstr>
      <vt:lpstr>'1.육우'!Print_Area</vt:lpstr>
      <vt:lpstr>'1.한우'!Print_Area</vt:lpstr>
      <vt:lpstr>'1.한육우'!Print_Area</vt:lpstr>
      <vt:lpstr>'10.개'!Print_Area</vt:lpstr>
      <vt:lpstr>'11.오리'!Print_Area</vt:lpstr>
      <vt:lpstr>'12.칠면조'!Print_Area</vt:lpstr>
      <vt:lpstr>'13.거위'!Print_Area</vt:lpstr>
      <vt:lpstr>'14.메추리'!Print_Area</vt:lpstr>
      <vt:lpstr>'15.꿀벌'!Print_Area</vt:lpstr>
      <vt:lpstr>'16.관상조1'!Print_Area</vt:lpstr>
      <vt:lpstr>'16.관상조2'!Print_Area</vt:lpstr>
      <vt:lpstr>'18.오소리'!Print_Area</vt:lpstr>
      <vt:lpstr>'19.꿩'!Print_Area</vt:lpstr>
      <vt:lpstr>'2.젖소'!Print_Area</vt:lpstr>
      <vt:lpstr>'20.지렁이1'!Print_Area</vt:lpstr>
      <vt:lpstr>'21.기러기'!Print_Area</vt:lpstr>
      <vt:lpstr>'3.돼지'!Print_Area</vt:lpstr>
      <vt:lpstr>'4.닭'!Print_Area</vt:lpstr>
      <vt:lpstr>'4.산란계'!Print_Area</vt:lpstr>
      <vt:lpstr>'4.육계'!Print_Area</vt:lpstr>
      <vt:lpstr>'5.말'!Print_Area</vt:lpstr>
      <vt:lpstr>'6.염소'!Print_Area</vt:lpstr>
      <vt:lpstr>'7.면양'!Print_Area</vt:lpstr>
      <vt:lpstr>'8.사슴'!Print_Area</vt:lpstr>
      <vt:lpstr>'9.토끼'!Print_Area</vt:lpstr>
      <vt:lpstr>'통계조사결과(총괄)'!Print_Titles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홍성군청</cp:lastModifiedBy>
  <cp:revision>51</cp:revision>
  <cp:lastPrinted>2019-12-03T07:37:15Z</cp:lastPrinted>
  <dcterms:created xsi:type="dcterms:W3CDTF">2000-07-07T01:44:45Z</dcterms:created>
  <dcterms:modified xsi:type="dcterms:W3CDTF">2020-08-24T08:21:36Z</dcterms:modified>
</cp:coreProperties>
</file>